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G:\My Drive\VIEC CO QUAN\3. Ban PC\1. Thẩm tra các kỳ họp\Ky 3\0. HS thẩm tra\8. THA\BC 69 THA\"/>
    </mc:Choice>
  </mc:AlternateContent>
  <xr:revisionPtr revIDLastSave="0" documentId="13_ncr:1_{BCA5C56A-D622-4E9D-BB7A-BCF557ED1669}" xr6:coauthVersionLast="47" xr6:coauthVersionMax="47" xr10:uidLastSave="{00000000-0000-0000-0000-000000000000}"/>
  <workbookProtection workbookAlgorithmName="SHA-512" workbookHashValue="zCR4BzF5AokIBXcKI+8HTNMSXf387br2d0FVVDFvnB/QTNKUjkn5tMS3mOErM/lT8Y0mzeX8SwCKp9bKd8NeMw==" workbookSaltValue="rvg8Lckq8yru7vhED0vd5Q==" workbookSpinCount="100000" lockStructure="1"/>
  <bookViews>
    <workbookView xWindow="-120" yWindow="-120" windowWidth="29040" windowHeight="15840" tabRatio="652" activeTab="1" xr2:uid="{00000000-000D-0000-FFFF-FFFF00000000}"/>
  </bookViews>
  <sheets>
    <sheet name="TT" sheetId="103" r:id="rId1"/>
    <sheet name="01" sheetId="85" r:id="rId2"/>
    <sheet name="PT01" sheetId="34" r:id="rId3"/>
    <sheet name="02" sheetId="91" r:id="rId4"/>
    <sheet name="02 (bỏ)" sheetId="86" state="hidden" r:id="rId5"/>
    <sheet name="PT02" sheetId="87" r:id="rId6"/>
    <sheet name="03" sheetId="92" r:id="rId7"/>
    <sheet name="03 (bỏ)" sheetId="88" state="hidden" r:id="rId8"/>
    <sheet name="04" sheetId="93" r:id="rId9"/>
    <sheet name="04 (bỏ)" sheetId="76" state="hidden" r:id="rId10"/>
    <sheet name="05" sheetId="94" r:id="rId11"/>
    <sheet name="05 (bỏ)" sheetId="48" state="hidden" r:id="rId12"/>
    <sheet name="06" sheetId="96" r:id="rId13"/>
    <sheet name="07" sheetId="97" r:id="rId14"/>
    <sheet name="08" sheetId="98" r:id="rId15"/>
    <sheet name="09" sheetId="99" r:id="rId16"/>
    <sheet name="10" sheetId="100" r:id="rId17"/>
    <sheet name="11" sheetId="101" r:id="rId18"/>
    <sheet name="12" sheetId="102" r:id="rId19"/>
    <sheet name="PLChuaDieuKien" sheetId="95"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Print_Area" localSheetId="1">'01'!$A$1:$U$41</definedName>
    <definedName name="_xlnm.Print_Area" localSheetId="3">'02'!$A$1:$U$41</definedName>
    <definedName name="_xlnm.Print_Area" localSheetId="4">'02 (bỏ)'!$A$1:$V$39</definedName>
    <definedName name="_xlnm.Print_Area" localSheetId="6">'03'!$A$1:$U$22</definedName>
    <definedName name="_xlnm.Print_Area" localSheetId="7">'03 (bỏ)'!$A$1:$V$24</definedName>
    <definedName name="_xlnm.Print_Area" localSheetId="8">'04'!$A$1:$U$73</definedName>
    <definedName name="_xlnm.Print_Area" localSheetId="9">'04 (bỏ)'!$A$1:$U$23</definedName>
    <definedName name="_xlnm.Print_Area" localSheetId="11">'05 (bỏ)'!$A$1:$V$23</definedName>
    <definedName name="_xlnm.Print_Area" localSheetId="12">'06'!$A$1:$J$29</definedName>
    <definedName name="_xlnm.Print_Area" localSheetId="16">'10'!#REF!</definedName>
    <definedName name="_xlnm.Print_Area" localSheetId="17">'11'!#REF!</definedName>
    <definedName name="_xlnm.Print_Area" localSheetId="18">'12'!#REF!</definedName>
    <definedName name="_xlnm.Print_Area" localSheetId="2">'PT01'!$A$1:$D$36</definedName>
    <definedName name="_xlnm.Print_Area" localSheetId="5">'PT02'!$A$1:$D$36</definedName>
    <definedName name="_xlnm.Print_Area" localSheetId="0">TT!$A$1:$C$15</definedName>
    <definedName name="_xlnm.Print_Titles" localSheetId="8">'04'!$3:$8</definedName>
    <definedName name="_xlnm.Print_Titles" localSheetId="10">'05'!$3:$8</definedName>
    <definedName name="_xlnm.Print_Titles" localSheetId="11">'05 (bỏ)'!$2:$7</definedName>
    <definedName name="_xlnm.Print_Titles" localSheetId="19">PLChuaDieuKien!$4:$5</definedName>
    <definedName name="_xlnm.Print_Titles" localSheetId="2">'PT01'!$2:$2</definedName>
    <definedName name="_xlnm.Print_Titles" localSheetId="5">'PT02'!$2:$2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64" i="93" l="1"/>
  <c r="U63" i="93"/>
  <c r="U62" i="93"/>
  <c r="U61" i="93"/>
  <c r="U60" i="93"/>
  <c r="U59" i="93"/>
  <c r="U58" i="93"/>
  <c r="U57" i="93"/>
  <c r="U56" i="93"/>
  <c r="U55" i="93"/>
  <c r="U54" i="93"/>
  <c r="U53" i="93"/>
  <c r="U52" i="93"/>
  <c r="U51" i="93"/>
  <c r="U49" i="93"/>
  <c r="U47" i="93"/>
  <c r="U46" i="93"/>
  <c r="U43" i="93"/>
  <c r="U42" i="93"/>
  <c r="U41" i="93"/>
  <c r="U38" i="93"/>
  <c r="U35" i="93"/>
  <c r="U34" i="93"/>
  <c r="U33" i="93"/>
  <c r="U32" i="93"/>
  <c r="U31" i="93"/>
  <c r="U30" i="93"/>
  <c r="U29" i="93"/>
  <c r="U28" i="93"/>
  <c r="U27" i="93"/>
  <c r="U26" i="93"/>
  <c r="U25" i="93"/>
  <c r="U24" i="93"/>
  <c r="U20" i="93"/>
  <c r="U19" i="93"/>
  <c r="U18" i="93"/>
  <c r="U17" i="93"/>
  <c r="U16" i="93"/>
  <c r="U15" i="93"/>
  <c r="U14" i="93"/>
  <c r="U13" i="93"/>
  <c r="U12" i="93"/>
  <c r="U36" i="93" l="1"/>
  <c r="U37" i="93"/>
  <c r="U10" i="93"/>
  <c r="U11" i="93"/>
  <c r="E1" i="92"/>
  <c r="U23" i="93" l="1"/>
  <c r="U50" i="93"/>
  <c r="U48" i="93"/>
  <c r="U44" i="93"/>
  <c r="U45" i="93"/>
  <c r="U40" i="93"/>
  <c r="U21" i="93" l="1"/>
  <c r="U22" i="93"/>
  <c r="U39" i="93"/>
  <c r="E1" i="91"/>
  <c r="E1" i="85"/>
  <c r="V16" i="98" l="1"/>
  <c r="U37" i="94" l="1"/>
  <c r="U40" i="94"/>
  <c r="U20" i="94" l="1"/>
  <c r="A2" i="95"/>
  <c r="U29" i="94" l="1"/>
  <c r="AA38" i="93" l="1"/>
  <c r="Z38" i="93"/>
  <c r="W38" i="93"/>
  <c r="V38" i="93"/>
  <c r="Y38" i="93"/>
  <c r="X38" i="93"/>
  <c r="U31" i="94"/>
  <c r="T15" i="98" l="1"/>
  <c r="V15" i="98"/>
  <c r="T16" i="98"/>
  <c r="W16" i="98"/>
  <c r="U15" i="98"/>
  <c r="U16" i="98" l="1"/>
  <c r="W15" i="98"/>
  <c r="C7" i="103" l="1"/>
  <c r="U57" i="94" l="1"/>
  <c r="U45" i="94"/>
  <c r="U53" i="94"/>
  <c r="U49" i="94"/>
  <c r="U63" i="94"/>
  <c r="U60" i="94"/>
  <c r="S10" i="99" l="1"/>
  <c r="S11" i="99"/>
  <c r="S12" i="99"/>
  <c r="S13" i="99"/>
  <c r="S14" i="99"/>
  <c r="S15" i="99"/>
  <c r="S16" i="99"/>
  <c r="S17" i="99"/>
  <c r="S18" i="99"/>
  <c r="S19" i="99"/>
  <c r="S20" i="99"/>
  <c r="L11" i="99"/>
  <c r="P11" i="99" s="1"/>
  <c r="L12" i="99"/>
  <c r="P12" i="99" s="1"/>
  <c r="L13" i="99"/>
  <c r="P13" i="99" s="1"/>
  <c r="L14" i="99"/>
  <c r="P14" i="99" s="1"/>
  <c r="L15" i="99"/>
  <c r="P15" i="99" s="1"/>
  <c r="L16" i="99"/>
  <c r="P16" i="99" s="1"/>
  <c r="L17" i="99"/>
  <c r="P17" i="99" s="1"/>
  <c r="L18" i="99"/>
  <c r="P18" i="99" s="1"/>
  <c r="L19" i="99"/>
  <c r="P19" i="99" s="1"/>
  <c r="L20" i="99"/>
  <c r="P20" i="99" s="1"/>
  <c r="L10" i="99"/>
  <c r="P10" i="99" s="1"/>
  <c r="F9" i="99"/>
  <c r="G9" i="99"/>
  <c r="H9" i="99"/>
  <c r="I9" i="99"/>
  <c r="J9" i="99"/>
  <c r="K9" i="99"/>
  <c r="M9" i="99"/>
  <c r="N9" i="99"/>
  <c r="O9" i="99"/>
  <c r="Q9" i="99"/>
  <c r="R9" i="99"/>
  <c r="T9" i="99"/>
  <c r="U9" i="99"/>
  <c r="D9" i="99"/>
  <c r="H46" i="98"/>
  <c r="R46" i="98" s="1"/>
  <c r="H45" i="98"/>
  <c r="R45" i="98" s="1"/>
  <c r="H43" i="98"/>
  <c r="R43" i="98" s="1"/>
  <c r="H42" i="98"/>
  <c r="R42" i="98" s="1"/>
  <c r="H40" i="98"/>
  <c r="R40" i="98" s="1"/>
  <c r="H39" i="98"/>
  <c r="R39" i="98" s="1"/>
  <c r="H37" i="98"/>
  <c r="R37" i="98" s="1"/>
  <c r="H36" i="98"/>
  <c r="R36" i="98" s="1"/>
  <c r="H34" i="98"/>
  <c r="R34" i="98" s="1"/>
  <c r="H33" i="98"/>
  <c r="R33" i="98" s="1"/>
  <c r="H31" i="98"/>
  <c r="R31" i="98" s="1"/>
  <c r="H30" i="98"/>
  <c r="R30" i="98" s="1"/>
  <c r="H28" i="98"/>
  <c r="R28" i="98" s="1"/>
  <c r="H27" i="98"/>
  <c r="R27" i="98" s="1"/>
  <c r="H25" i="98"/>
  <c r="R25" i="98" s="1"/>
  <c r="H24" i="98"/>
  <c r="R24" i="98" s="1"/>
  <c r="H22" i="98"/>
  <c r="R22" i="98" s="1"/>
  <c r="H21" i="98"/>
  <c r="R21" i="98" s="1"/>
  <c r="H19" i="98"/>
  <c r="R19" i="98" s="1"/>
  <c r="H18" i="98"/>
  <c r="R18" i="98" s="1"/>
  <c r="H13" i="98"/>
  <c r="R13" i="98" s="1"/>
  <c r="H12" i="98"/>
  <c r="R12" i="98" s="1"/>
  <c r="E46" i="98"/>
  <c r="E45" i="98"/>
  <c r="E43" i="98"/>
  <c r="E42" i="98"/>
  <c r="E40" i="98"/>
  <c r="E39" i="98"/>
  <c r="E37" i="98"/>
  <c r="E36" i="98"/>
  <c r="E34" i="98"/>
  <c r="E33" i="98"/>
  <c r="E31" i="98"/>
  <c r="E30" i="98"/>
  <c r="E28" i="98"/>
  <c r="E27" i="98"/>
  <c r="E25" i="98"/>
  <c r="E24" i="98"/>
  <c r="E22" i="98"/>
  <c r="E21" i="98"/>
  <c r="E19" i="98"/>
  <c r="E18" i="98"/>
  <c r="F16" i="98"/>
  <c r="F10" i="98" s="1"/>
  <c r="G16" i="98"/>
  <c r="G10" i="98" s="1"/>
  <c r="I16" i="98"/>
  <c r="I10" i="98" s="1"/>
  <c r="J16" i="98"/>
  <c r="J10" i="98" s="1"/>
  <c r="K16" i="98"/>
  <c r="K10" i="98" s="1"/>
  <c r="L16" i="98"/>
  <c r="L10" i="98" s="1"/>
  <c r="M16" i="98"/>
  <c r="M10" i="98" s="1"/>
  <c r="N16" i="98"/>
  <c r="N10" i="98" s="1"/>
  <c r="O16" i="98"/>
  <c r="O10" i="98" s="1"/>
  <c r="P16" i="98"/>
  <c r="P10" i="98" s="1"/>
  <c r="Q16" i="98"/>
  <c r="Q10" i="98" s="1"/>
  <c r="S16" i="98"/>
  <c r="S10" i="98" s="1"/>
  <c r="T10" i="98"/>
  <c r="U10" i="98"/>
  <c r="V10" i="98"/>
  <c r="W10" i="98"/>
  <c r="F15" i="98"/>
  <c r="F9" i="98" s="1"/>
  <c r="G15" i="98"/>
  <c r="G9" i="98" s="1"/>
  <c r="I15" i="98"/>
  <c r="I9" i="98" s="1"/>
  <c r="J15" i="98"/>
  <c r="J9" i="98" s="1"/>
  <c r="K15" i="98"/>
  <c r="K9" i="98" s="1"/>
  <c r="L15" i="98"/>
  <c r="L9" i="98" s="1"/>
  <c r="M15" i="98"/>
  <c r="M9" i="98" s="1"/>
  <c r="N15" i="98"/>
  <c r="N9" i="98" s="1"/>
  <c r="O15" i="98"/>
  <c r="O9" i="98" s="1"/>
  <c r="P15" i="98"/>
  <c r="P9" i="98" s="1"/>
  <c r="Q15" i="98"/>
  <c r="Q9" i="98" s="1"/>
  <c r="S15" i="98"/>
  <c r="S9" i="98" s="1"/>
  <c r="T9" i="98"/>
  <c r="U9" i="98"/>
  <c r="V9" i="98"/>
  <c r="W9" i="98"/>
  <c r="E13" i="98"/>
  <c r="E12" i="98"/>
  <c r="D16" i="98"/>
  <c r="D10" i="98" s="1"/>
  <c r="D15" i="98"/>
  <c r="D9" i="98" s="1"/>
  <c r="C16" i="98"/>
  <c r="C10" i="98" s="1"/>
  <c r="C15" i="98"/>
  <c r="C9" i="98" s="1"/>
  <c r="H9" i="98" l="1"/>
  <c r="R9" i="98" s="1"/>
  <c r="H10" i="98"/>
  <c r="R10" i="98" s="1"/>
  <c r="E10" i="98"/>
  <c r="S9" i="99"/>
  <c r="C9" i="99"/>
  <c r="H16" i="98"/>
  <c r="R16" i="98" s="1"/>
  <c r="H15" i="98"/>
  <c r="R15" i="98" s="1"/>
  <c r="E16" i="98"/>
  <c r="E15" i="98"/>
  <c r="E9" i="98"/>
  <c r="E9" i="99"/>
  <c r="L9" i="99" s="1"/>
  <c r="P9" i="99" s="1"/>
  <c r="M27" i="102" l="1"/>
  <c r="M23" i="102"/>
  <c r="B27" i="102"/>
  <c r="B23" i="102"/>
  <c r="R1" i="102"/>
  <c r="M27" i="101"/>
  <c r="M23" i="101"/>
  <c r="B27" i="101"/>
  <c r="B23" i="101"/>
  <c r="P1" i="101"/>
  <c r="O27" i="100"/>
  <c r="O23" i="100"/>
  <c r="B27" i="100"/>
  <c r="B23" i="100"/>
  <c r="R1" i="100"/>
  <c r="O26" i="99"/>
  <c r="O22" i="99"/>
  <c r="B26" i="99"/>
  <c r="B22" i="99"/>
  <c r="Q1" i="99"/>
  <c r="P54" i="98"/>
  <c r="P49" i="98"/>
  <c r="B54" i="98"/>
  <c r="B49" i="98"/>
  <c r="R1" i="98"/>
  <c r="I1" i="97"/>
  <c r="G29" i="97"/>
  <c r="B29" i="97"/>
  <c r="G24" i="97"/>
  <c r="B24" i="97"/>
  <c r="B24" i="96"/>
  <c r="A66" i="94"/>
  <c r="A18" i="92"/>
  <c r="A39" i="91"/>
  <c r="I2" i="101" l="1"/>
  <c r="H2" i="101"/>
  <c r="K2" i="102"/>
  <c r="J2" i="102"/>
  <c r="L2" i="102" l="1"/>
  <c r="J2" i="101"/>
  <c r="A39" i="85"/>
  <c r="V22" i="93" l="1"/>
  <c r="P1" i="93"/>
  <c r="P1" i="94"/>
  <c r="Y59" i="94"/>
  <c r="Y59" i="93"/>
  <c r="Y56" i="94"/>
  <c r="AA56" i="94" s="1"/>
  <c r="Y56" i="93"/>
  <c r="Z56" i="93" s="1"/>
  <c r="Y48" i="94"/>
  <c r="Y48" i="93"/>
  <c r="Z48" i="93" s="1"/>
  <c r="Y44" i="94"/>
  <c r="AA44" i="94" s="1"/>
  <c r="Y44" i="93"/>
  <c r="AA44" i="93" s="1"/>
  <c r="Y36" i="94"/>
  <c r="Y36" i="93"/>
  <c r="Z36" i="93" s="1"/>
  <c r="Y39" i="94"/>
  <c r="Y39" i="93"/>
  <c r="Y30" i="93"/>
  <c r="Y22" i="93"/>
  <c r="Z22" i="93" s="1"/>
  <c r="Y10" i="93"/>
  <c r="Y10" i="94"/>
  <c r="Y22" i="94"/>
  <c r="AA22" i="94" s="1"/>
  <c r="V39" i="93"/>
  <c r="V55" i="94"/>
  <c r="U55" i="94"/>
  <c r="V61" i="94"/>
  <c r="V51" i="94"/>
  <c r="V47" i="94"/>
  <c r="W41" i="94"/>
  <c r="V41" i="94"/>
  <c r="V42" i="94"/>
  <c r="V43" i="94"/>
  <c r="W38" i="94"/>
  <c r="V38" i="94"/>
  <c r="U50" i="94"/>
  <c r="W33" i="94"/>
  <c r="V33" i="94"/>
  <c r="V34" i="94"/>
  <c r="V35" i="94"/>
  <c r="N73" i="94"/>
  <c r="N66" i="94"/>
  <c r="A73" i="94"/>
  <c r="N65" i="94"/>
  <c r="A65" i="94"/>
  <c r="V28" i="94"/>
  <c r="W27" i="94"/>
  <c r="V27" i="94"/>
  <c r="U26" i="94"/>
  <c r="V26" i="94"/>
  <c r="V25" i="94"/>
  <c r="V24" i="94"/>
  <c r="V17" i="94"/>
  <c r="U16" i="94"/>
  <c r="V16" i="94"/>
  <c r="U14" i="94"/>
  <c r="U13" i="94"/>
  <c r="V11" i="94"/>
  <c r="A73" i="93"/>
  <c r="A65" i="93"/>
  <c r="N73" i="93"/>
  <c r="N66" i="93"/>
  <c r="N65" i="93"/>
  <c r="W62" i="93"/>
  <c r="V62" i="93"/>
  <c r="V59" i="93"/>
  <c r="W56" i="93"/>
  <c r="V56" i="93"/>
  <c r="V52" i="93"/>
  <c r="W48" i="93"/>
  <c r="V48" i="93"/>
  <c r="W47" i="93"/>
  <c r="V47" i="93"/>
  <c r="V44" i="93"/>
  <c r="V43" i="93"/>
  <c r="W39" i="93"/>
  <c r="W36" i="93"/>
  <c r="V36" i="93"/>
  <c r="W35" i="93"/>
  <c r="V35" i="93"/>
  <c r="W34" i="93"/>
  <c r="V34" i="93"/>
  <c r="W33" i="93"/>
  <c r="V33" i="93"/>
  <c r="V30" i="93"/>
  <c r="V28" i="93"/>
  <c r="V27" i="93"/>
  <c r="V26" i="93"/>
  <c r="W25" i="93"/>
  <c r="V25" i="93"/>
  <c r="W24" i="93"/>
  <c r="V24" i="93"/>
  <c r="V21" i="93"/>
  <c r="W19" i="93"/>
  <c r="V19" i="93"/>
  <c r="W18" i="93"/>
  <c r="V18" i="93"/>
  <c r="W17" i="93"/>
  <c r="V17" i="93"/>
  <c r="W16" i="93"/>
  <c r="V16" i="93"/>
  <c r="W15" i="93"/>
  <c r="V15" i="93"/>
  <c r="W14" i="93"/>
  <c r="V14" i="93"/>
  <c r="W13" i="93"/>
  <c r="V13" i="93"/>
  <c r="V12" i="93"/>
  <c r="W42" i="94"/>
  <c r="U42" i="94"/>
  <c r="V64" i="94"/>
  <c r="V62" i="94"/>
  <c r="U64" i="94"/>
  <c r="V64" i="93"/>
  <c r="U61" i="94"/>
  <c r="W61" i="93"/>
  <c r="V56" i="94"/>
  <c r="V58" i="94"/>
  <c r="W59" i="93"/>
  <c r="V58" i="93"/>
  <c r="W50" i="94"/>
  <c r="W52" i="93"/>
  <c r="W47" i="94"/>
  <c r="U46" i="94"/>
  <c r="W46" i="94"/>
  <c r="V44" i="94"/>
  <c r="V46" i="94"/>
  <c r="W44" i="93"/>
  <c r="W43" i="93"/>
  <c r="W26" i="93"/>
  <c r="W28" i="93"/>
  <c r="W27" i="93"/>
  <c r="W30" i="93"/>
  <c r="W21" i="93"/>
  <c r="W12" i="93"/>
  <c r="U25" i="94"/>
  <c r="W25" i="94"/>
  <c r="U27" i="94"/>
  <c r="U28" i="94"/>
  <c r="U23" i="94"/>
  <c r="W23" i="94"/>
  <c r="V23" i="94"/>
  <c r="W55" i="94"/>
  <c r="V54" i="94"/>
  <c r="U35" i="94"/>
  <c r="W35" i="94"/>
  <c r="U33" i="94"/>
  <c r="V30" i="94"/>
  <c r="V32" i="94"/>
  <c r="U11" i="94"/>
  <c r="U12" i="94"/>
  <c r="V42" i="93"/>
  <c r="V61" i="93"/>
  <c r="U41" i="94"/>
  <c r="U38" i="94"/>
  <c r="U17" i="94"/>
  <c r="V23" i="93"/>
  <c r="V32" i="93"/>
  <c r="W58" i="93"/>
  <c r="W64" i="94"/>
  <c r="W64" i="93"/>
  <c r="W42" i="93"/>
  <c r="W23" i="93"/>
  <c r="W32" i="93"/>
  <c r="W22" i="93"/>
  <c r="P1" i="92"/>
  <c r="A17" i="92"/>
  <c r="I1" i="96"/>
  <c r="G29" i="96"/>
  <c r="G24" i="96"/>
  <c r="G23" i="96"/>
  <c r="B29" i="96"/>
  <c r="N20" i="92"/>
  <c r="N18" i="92"/>
  <c r="N17" i="92"/>
  <c r="A20" i="92"/>
  <c r="N41" i="91"/>
  <c r="A41" i="91"/>
  <c r="N39" i="91"/>
  <c r="N38" i="91"/>
  <c r="P1" i="91"/>
  <c r="N39" i="85"/>
  <c r="P1" i="85"/>
  <c r="N38" i="85"/>
  <c r="N41" i="85"/>
  <c r="A41" i="85"/>
  <c r="J2" i="86"/>
  <c r="I2" i="86"/>
  <c r="M2" i="76"/>
  <c r="N2" i="48"/>
  <c r="L2" i="88"/>
  <c r="M2" i="48"/>
  <c r="O2" i="48" s="1"/>
  <c r="L2" i="76"/>
  <c r="K2" i="88"/>
  <c r="W12" i="94"/>
  <c r="W14" i="94"/>
  <c r="W16" i="94"/>
  <c r="W17" i="94"/>
  <c r="W18" i="94"/>
  <c r="V14" i="94"/>
  <c r="V12" i="94"/>
  <c r="W11" i="94"/>
  <c r="V15" i="94"/>
  <c r="V18" i="94"/>
  <c r="W26" i="94"/>
  <c r="V22" i="94"/>
  <c r="V13" i="94"/>
  <c r="M2" i="88" l="1"/>
  <c r="N2" i="76"/>
  <c r="Z44" i="93"/>
  <c r="K2" i="86"/>
  <c r="X42" i="94"/>
  <c r="B22" i="102"/>
  <c r="M22" i="102" s="1"/>
  <c r="B22" i="100"/>
  <c r="O22" i="100" s="1"/>
  <c r="B48" i="98"/>
  <c r="P48" i="98" s="1"/>
  <c r="B22" i="101"/>
  <c r="M22" i="101" s="1"/>
  <c r="B21" i="99"/>
  <c r="O21" i="99" s="1"/>
  <c r="B23" i="97"/>
  <c r="G23" i="97" s="1"/>
  <c r="Z56" i="94"/>
  <c r="AA36" i="93"/>
  <c r="X16" i="94"/>
  <c r="X41" i="94"/>
  <c r="X26" i="94"/>
  <c r="X12" i="94"/>
  <c r="X59" i="93"/>
  <c r="X21" i="93"/>
  <c r="X18" i="93"/>
  <c r="X25" i="93"/>
  <c r="X33" i="93"/>
  <c r="X47" i="93"/>
  <c r="X33" i="94"/>
  <c r="X38" i="94"/>
  <c r="X42" i="93"/>
  <c r="X14" i="94"/>
  <c r="X17" i="94"/>
  <c r="X13" i="93"/>
  <c r="X61" i="93"/>
  <c r="X23" i="93"/>
  <c r="X58" i="93"/>
  <c r="X17" i="93"/>
  <c r="X27" i="93"/>
  <c r="AA22" i="93"/>
  <c r="X28" i="93"/>
  <c r="X26" i="93"/>
  <c r="X18" i="94"/>
  <c r="X24" i="93"/>
  <c r="X48" i="93"/>
  <c r="X56" i="93"/>
  <c r="X30" i="93"/>
  <c r="X52" i="93"/>
  <c r="X14" i="93"/>
  <c r="X16" i="93"/>
  <c r="X35" i="93"/>
  <c r="X39" i="93"/>
  <c r="X34" i="93"/>
  <c r="AA48" i="93"/>
  <c r="Y9" i="94"/>
  <c r="X35" i="94"/>
  <c r="X23" i="94"/>
  <c r="X64" i="94"/>
  <c r="X25" i="94"/>
  <c r="X46" i="94"/>
  <c r="X15" i="93"/>
  <c r="X19" i="93"/>
  <c r="X36" i="93"/>
  <c r="X43" i="93"/>
  <c r="X44" i="93"/>
  <c r="X12" i="93"/>
  <c r="X62" i="93"/>
  <c r="X22" i="93"/>
  <c r="X32" i="93"/>
  <c r="X64" i="93"/>
  <c r="Y9" i="93"/>
  <c r="W58" i="94"/>
  <c r="X58" i="94" s="1"/>
  <c r="U58" i="94"/>
  <c r="Z39" i="93"/>
  <c r="AA39" i="93"/>
  <c r="W54" i="94"/>
  <c r="X54" i="94" s="1"/>
  <c r="U15" i="94"/>
  <c r="W15" i="94"/>
  <c r="X15" i="94" s="1"/>
  <c r="U18" i="94"/>
  <c r="V48" i="94"/>
  <c r="V50" i="94"/>
  <c r="X50" i="94" s="1"/>
  <c r="W22" i="94"/>
  <c r="X22" i="94" s="1"/>
  <c r="X11" i="94"/>
  <c r="U54" i="94"/>
  <c r="W24" i="94"/>
  <c r="X24" i="94" s="1"/>
  <c r="U24" i="94"/>
  <c r="U47" i="94"/>
  <c r="U51" i="94"/>
  <c r="W51" i="94"/>
  <c r="X51" i="94" s="1"/>
  <c r="X55" i="94"/>
  <c r="V59" i="94"/>
  <c r="W13" i="94"/>
  <c r="X13" i="94" s="1"/>
  <c r="A38" i="91"/>
  <c r="A38" i="85"/>
  <c r="B23" i="96"/>
  <c r="V52" i="94"/>
  <c r="W43" i="94"/>
  <c r="X43" i="94" s="1"/>
  <c r="U43" i="94"/>
  <c r="X47" i="94"/>
  <c r="W61" i="94"/>
  <c r="X61" i="94" s="1"/>
  <c r="V39" i="94"/>
  <c r="X27" i="94"/>
  <c r="W28" i="94"/>
  <c r="X28" i="94" s="1"/>
  <c r="W32" i="94"/>
  <c r="X32" i="94" s="1"/>
  <c r="U32" i="94"/>
  <c r="U34" i="94"/>
  <c r="W34" i="94"/>
  <c r="X34" i="94" s="1"/>
  <c r="AA39" i="94"/>
  <c r="Z44" i="94"/>
  <c r="Z22" i="94"/>
  <c r="AA30" i="93"/>
  <c r="Z36" i="94"/>
  <c r="Z48" i="94"/>
  <c r="Z30" i="93"/>
  <c r="AA48" i="94"/>
  <c r="AA36" i="94"/>
  <c r="Z39" i="94"/>
  <c r="AA56" i="93"/>
  <c r="W52" i="94" l="1"/>
  <c r="X52" i="94" s="1"/>
  <c r="W56" i="94"/>
  <c r="X56" i="94" s="1"/>
  <c r="U56" i="94"/>
  <c r="U59" i="94"/>
  <c r="W59" i="94"/>
  <c r="X59" i="94" s="1"/>
  <c r="W36" i="94"/>
  <c r="U36" i="94"/>
  <c r="V36" i="94"/>
  <c r="V21" i="94"/>
  <c r="U48" i="94"/>
  <c r="W48" i="94"/>
  <c r="X48" i="94" s="1"/>
  <c r="U22" i="94"/>
  <c r="U39" i="94"/>
  <c r="W39" i="94"/>
  <c r="X39" i="94" s="1"/>
  <c r="U44" i="94"/>
  <c r="W44" i="94"/>
  <c r="X44" i="94" s="1"/>
  <c r="U62" i="94" l="1"/>
  <c r="W62" i="94"/>
  <c r="X62" i="94" s="1"/>
  <c r="X36" i="94"/>
  <c r="W30" i="94"/>
  <c r="X30" i="94" s="1"/>
  <c r="U30" i="94"/>
  <c r="W21" i="94" l="1"/>
  <c r="X21" i="94" s="1"/>
  <c r="U52" i="94" l="1"/>
  <c r="U21" i="94" l="1"/>
  <c r="C9" i="93" l="1"/>
  <c r="E9" i="93" l="1"/>
  <c r="U14" i="92" l="1"/>
  <c r="U9" i="92"/>
  <c r="U16" i="92"/>
  <c r="U13" i="92"/>
  <c r="U23" i="91"/>
  <c r="U22" i="91"/>
  <c r="U21" i="91"/>
  <c r="U20" i="91"/>
  <c r="U19" i="91"/>
  <c r="U18" i="91"/>
  <c r="U17" i="91"/>
  <c r="U16" i="91"/>
  <c r="U15" i="91"/>
  <c r="U14" i="91"/>
  <c r="U13" i="91"/>
  <c r="U35" i="91"/>
  <c r="U31" i="91"/>
  <c r="U27" i="91"/>
  <c r="U12" i="92"/>
  <c r="U36" i="91"/>
  <c r="U32" i="91"/>
  <c r="U28" i="91"/>
  <c r="U15" i="92"/>
  <c r="U12" i="91"/>
  <c r="U26" i="91"/>
  <c r="U34" i="91"/>
  <c r="U30" i="91"/>
  <c r="U37" i="91"/>
  <c r="U33" i="91"/>
  <c r="U29" i="91"/>
  <c r="U34" i="85" l="1"/>
  <c r="U30" i="85"/>
  <c r="U29" i="85"/>
  <c r="U37" i="85"/>
  <c r="U33" i="85"/>
  <c r="U12" i="85"/>
  <c r="U32" i="85"/>
  <c r="U36" i="85"/>
  <c r="U28" i="85"/>
  <c r="U35" i="85"/>
  <c r="U31" i="85"/>
  <c r="U27" i="85"/>
  <c r="U26" i="85"/>
  <c r="U21" i="85"/>
  <c r="U17" i="85"/>
  <c r="U22" i="85"/>
  <c r="U18" i="85"/>
  <c r="U14" i="85"/>
  <c r="U23" i="85"/>
  <c r="U19" i="85"/>
  <c r="U15" i="85"/>
  <c r="U20" i="85"/>
  <c r="U16" i="85"/>
  <c r="U10" i="92" l="1"/>
  <c r="U11" i="92"/>
  <c r="U11" i="91"/>
  <c r="U25" i="91"/>
  <c r="U24" i="91"/>
  <c r="U11" i="85"/>
  <c r="U13" i="85"/>
  <c r="J2" i="92" l="1"/>
  <c r="U25" i="85"/>
  <c r="U24" i="85"/>
  <c r="U9" i="91"/>
  <c r="U10" i="91"/>
  <c r="U10" i="85" l="1"/>
  <c r="U9" i="85"/>
  <c r="F9" i="93" l="1"/>
  <c r="L9" i="93"/>
  <c r="E2" i="96" l="1"/>
  <c r="Z9" i="94"/>
  <c r="Z10" i="94"/>
  <c r="D9" i="93"/>
  <c r="S9" i="93"/>
  <c r="R9" i="93"/>
  <c r="P9" i="93"/>
  <c r="O9" i="93"/>
  <c r="M9" i="93"/>
  <c r="H9" i="93"/>
  <c r="G9" i="93"/>
  <c r="Z10" i="93" l="1"/>
  <c r="Q9" i="93"/>
  <c r="V10" i="93"/>
  <c r="V19" i="94"/>
  <c r="V11" i="93"/>
  <c r="AA10" i="94"/>
  <c r="N9" i="93" l="1"/>
  <c r="V10" i="94"/>
  <c r="AA10" i="93" l="1"/>
  <c r="T9" i="93"/>
  <c r="U19" i="94"/>
  <c r="W19" i="94"/>
  <c r="X19" i="94" s="1"/>
  <c r="V9" i="94"/>
  <c r="K9" i="93"/>
  <c r="J9" i="93" s="1"/>
  <c r="U10" i="94" l="1"/>
  <c r="W10" i="94"/>
  <c r="X10" i="94" s="1"/>
  <c r="W11" i="93" l="1"/>
  <c r="X11" i="93" s="1"/>
  <c r="W9" i="94"/>
  <c r="X9" i="94" s="1"/>
  <c r="U9" i="94"/>
  <c r="I2" i="94"/>
  <c r="J2" i="94"/>
  <c r="K2" i="94" l="1"/>
  <c r="U9" i="93"/>
  <c r="AA9" i="93" l="1"/>
  <c r="Z9" i="93" l="1"/>
  <c r="I9" i="93"/>
  <c r="W10" i="93"/>
  <c r="X10" i="93" s="1"/>
  <c r="AA9" i="94"/>
  <c r="J2" i="93" l="1"/>
  <c r="K2" i="93"/>
  <c r="L2" i="93" l="1"/>
</calcChain>
</file>

<file path=xl/sharedStrings.xml><?xml version="1.0" encoding="utf-8"?>
<sst xmlns="http://schemas.openxmlformats.org/spreadsheetml/2006/main" count="1436" uniqueCount="461">
  <si>
    <t>I</t>
  </si>
  <si>
    <t>II</t>
  </si>
  <si>
    <t xml:space="preserve"> </t>
  </si>
  <si>
    <t>A</t>
  </si>
  <si>
    <t>Chia ra:</t>
  </si>
  <si>
    <t>Chi cục THA …</t>
  </si>
  <si>
    <t>Chấp hành viên …</t>
  </si>
  <si>
    <t>Chấp hành viên…</t>
  </si>
  <si>
    <t>Các Chi cục THADS</t>
  </si>
  <si>
    <t>…</t>
  </si>
  <si>
    <t>Tổng số</t>
  </si>
  <si>
    <t>….</t>
  </si>
  <si>
    <t>Tổng số</t>
  </si>
  <si>
    <t>1</t>
  </si>
  <si>
    <t>2</t>
  </si>
  <si>
    <t>1.1</t>
  </si>
  <si>
    <t>1.2</t>
  </si>
  <si>
    <t>2.1</t>
  </si>
  <si>
    <t>2.2</t>
  </si>
  <si>
    <t>3</t>
  </si>
  <si>
    <t>Chỉ tiêu</t>
  </si>
  <si>
    <t>Tên đơn vị</t>
  </si>
  <si>
    <t>4</t>
  </si>
  <si>
    <t>5</t>
  </si>
  <si>
    <t>6</t>
  </si>
  <si>
    <t>7</t>
  </si>
  <si>
    <t>8</t>
  </si>
  <si>
    <t>9</t>
  </si>
  <si>
    <t>Cục Thi hành án DS</t>
  </si>
  <si>
    <t>10</t>
  </si>
  <si>
    <t>11</t>
  </si>
  <si>
    <t>Dân sự</t>
  </si>
  <si>
    <t>Hôn nhân và gia đình</t>
  </si>
  <si>
    <t>Kinh doanh, thương mại</t>
  </si>
  <si>
    <t>Lao động</t>
  </si>
  <si>
    <t>Phá sản</t>
  </si>
  <si>
    <t>Ủy thác thi hành án</t>
  </si>
  <si>
    <t>Tổng số phải thi hành</t>
  </si>
  <si>
    <t>Có điều kiện thi hành</t>
  </si>
  <si>
    <t>Thi hành xong</t>
  </si>
  <si>
    <t>Đình chỉ thi hành án</t>
  </si>
  <si>
    <t>1.3</t>
  </si>
  <si>
    <t>Đang thi hành</t>
  </si>
  <si>
    <t>1.4</t>
  </si>
  <si>
    <t>1.5</t>
  </si>
  <si>
    <t>Tạm dừng thi hành án để giải quyết khiếu nại</t>
  </si>
  <si>
    <t>Trường hợp khác</t>
  </si>
  <si>
    <t>3.1</t>
  </si>
  <si>
    <t>3.2</t>
  </si>
  <si>
    <t>4.1</t>
  </si>
  <si>
    <t>4.2</t>
  </si>
  <si>
    <t>5.2</t>
  </si>
  <si>
    <t>5.3</t>
  </si>
  <si>
    <t>Giảm thi hành án</t>
  </si>
  <si>
    <t>Án phí</t>
  </si>
  <si>
    <t>Lệ phí</t>
  </si>
  <si>
    <t>Phạt</t>
  </si>
  <si>
    <t>Tịch thu</t>
  </si>
  <si>
    <t>Thu khác</t>
  </si>
  <si>
    <t>Chi cục THA...</t>
  </si>
  <si>
    <t>Truy thu</t>
  </si>
  <si>
    <t>Tổng số có điều kiện thi hành</t>
  </si>
  <si>
    <t>Thụ lý mới</t>
  </si>
  <si>
    <t>Điểm a khoản 1 Điều 44a</t>
  </si>
  <si>
    <t>Điểm b khoản 1 Điều 44a</t>
  </si>
  <si>
    <t>Điểm c khoản 1 Điều 44a</t>
  </si>
  <si>
    <t>Điểm a khoản 1 Điều 48</t>
  </si>
  <si>
    <t>Điểm b khoản 1 Điều 48</t>
  </si>
  <si>
    <t>Điểm d khoản 1 Điều 48</t>
  </si>
  <si>
    <t>Điểm đ khoản 1 Điều 48</t>
  </si>
  <si>
    <t>Điểm e khoản 1 Điều 48</t>
  </si>
  <si>
    <t>Điểm g khoản 1 Điều 48</t>
  </si>
  <si>
    <t>Khoản 2 Điều 48</t>
  </si>
  <si>
    <t>Khoản 1 Điều 49</t>
  </si>
  <si>
    <t>Khoản 2 Điều 49</t>
  </si>
  <si>
    <t>Chia ra</t>
  </si>
  <si>
    <t>5.1</t>
  </si>
  <si>
    <t>1.6</t>
  </si>
  <si>
    <t>Điểm h khoản 1 Điều 48</t>
  </si>
  <si>
    <t>Điểm c khoản 1 Điều 48</t>
  </si>
  <si>
    <t>1.7</t>
  </si>
  <si>
    <t xml:space="preserve">Tạm đình chỉ thi hành án </t>
  </si>
  <si>
    <t>Thu hồi, hủy quyết định thi hành án</t>
  </si>
  <si>
    <t>1.8</t>
  </si>
  <si>
    <t xml:space="preserve">Số hoãn thi hành án </t>
  </si>
  <si>
    <t>Số tạm đình chỉ thi hành án</t>
  </si>
  <si>
    <t>Đang trong thời gian tự nguyện thi hành án</t>
  </si>
  <si>
    <t xml:space="preserve">Số đình chỉ thi hành án </t>
  </si>
  <si>
    <t>Chủ động</t>
  </si>
  <si>
    <t>Tổng số việc chủ động</t>
  </si>
  <si>
    <t>Tổng số việc theo yêu cầu</t>
  </si>
  <si>
    <t>Theo yêu cầu</t>
  </si>
  <si>
    <t>3.3</t>
  </si>
  <si>
    <t>3.4</t>
  </si>
  <si>
    <t>Tổng số việc</t>
  </si>
  <si>
    <t>Tổng số tiền</t>
  </si>
  <si>
    <t>Tổng số thi hành xong</t>
  </si>
  <si>
    <t xml:space="preserve">Đình chỉ thi hành án </t>
  </si>
  <si>
    <t>Đơn vị tính: Việc và 1.000 VN đồng</t>
  </si>
  <si>
    <t xml:space="preserve">PHÂN TÍCH MỘT SỐ CHỈ TIÊU VIỆC 
THI HÀNH ÁN DÂN SỰ </t>
  </si>
  <si>
    <t>PHÂN TÍCH MỘT SỐ CHỈ TIÊU TIỀN
THI HÀNH ÁN DÂN SỰ</t>
  </si>
  <si>
    <t>13</t>
  </si>
  <si>
    <t>Loại khác</t>
  </si>
  <si>
    <t xml:space="preserve">Số chuyển kỳ sau </t>
  </si>
  <si>
    <t>12</t>
  </si>
  <si>
    <t>14</t>
  </si>
  <si>
    <t>15</t>
  </si>
  <si>
    <t>16</t>
  </si>
  <si>
    <t>Thi hành xong / Có điều kiện *100%</t>
  </si>
  <si>
    <t>Đang trong thời gian chờ ý kiến của cơ quan có thẩm quyền</t>
  </si>
  <si>
    <t>Số chưa có điều kiện theo Điều 44a</t>
  </si>
  <si>
    <t>2.3</t>
  </si>
  <si>
    <t>3.5</t>
  </si>
  <si>
    <t>3.6</t>
  </si>
  <si>
    <t>3.7</t>
  </si>
  <si>
    <t>3.8</t>
  </si>
  <si>
    <t>3.9</t>
  </si>
  <si>
    <t>5.4</t>
  </si>
  <si>
    <t>17</t>
  </si>
  <si>
    <r>
      <t xml:space="preserve">…………….., ngày… tháng …...năm......... …………
</t>
    </r>
    <r>
      <rPr>
        <b/>
        <sz val="13"/>
        <rFont val="Times New Roman"/>
        <family val="1"/>
        <charset val="163"/>
      </rPr>
      <t xml:space="preserve">NGƯỜI LẬP BIỂU
</t>
    </r>
    <r>
      <rPr>
        <sz val="13"/>
        <rFont val="Times New Roman"/>
        <family val="1"/>
      </rPr>
      <t>(ký và ghi rõ họ tên)</t>
    </r>
  </si>
  <si>
    <t>Đơn vị tính: Việc</t>
  </si>
  <si>
    <r>
      <t xml:space="preserve">   KẾT QUẢ THI HÀNH ÁN DÂN SỰ TÍNH BẰNG TIỀN
</t>
    </r>
    <r>
      <rPr>
        <sz val="13"/>
        <rFont val="Times New Roman"/>
        <family val="1"/>
        <charset val="163"/>
      </rPr>
      <t>……..tháng/năm ……..</t>
    </r>
  </si>
  <si>
    <t>Đơn vị tính: 1.000 VN Đồng</t>
  </si>
  <si>
    <t>Đơn vị tính: 1.000 VN đồng</t>
  </si>
  <si>
    <r>
      <t xml:space="preserve">   KẾT QUẢ THI HÀNH CHO NGÂN SÁCH NHÀ NƯỚC
</t>
    </r>
    <r>
      <rPr>
        <sz val="13"/>
        <rFont val="Times New Roman"/>
        <family val="1"/>
        <charset val="163"/>
      </rPr>
      <t>……..tháng/năm ……..</t>
    </r>
  </si>
  <si>
    <r>
      <t xml:space="preserve">KẾT QUẢ THI HÀNH ÁN DÂN SỰ TÍNH BẰNG TIỀN CHIA THEO CƠ QUAN THI HÀNH ÁN VÀ CHẤP HÀNH VIÊN
</t>
    </r>
    <r>
      <rPr>
        <sz val="13"/>
        <rFont val="Times New Roman"/>
        <family val="1"/>
        <charset val="163"/>
      </rPr>
      <t>……..tháng/năm ……..</t>
    </r>
  </si>
  <si>
    <r>
      <t xml:space="preserve">KẾT QUẢ THI HÀNH ÁN DÂN SỰ TÍNH BẰNG VIỆC CHIA THEO CƠ QUAN THI HÀNH ÁN VÀ CHẤP HÀNH VIÊN 
</t>
    </r>
    <r>
      <rPr>
        <sz val="13"/>
        <rFont val="Times New Roman"/>
        <family val="1"/>
        <charset val="163"/>
      </rPr>
      <t>……..tháng/năm ……..</t>
    </r>
  </si>
  <si>
    <r>
      <t xml:space="preserve">  …………….,ngày…… tháng….. năm ……….
</t>
    </r>
    <r>
      <rPr>
        <b/>
        <sz val="13"/>
        <rFont val="Times New Roman"/>
        <family val="1"/>
        <charset val="163"/>
      </rPr>
      <t xml:space="preserve">THỦ TRƯỞNG ĐƠN VỊ
</t>
    </r>
    <r>
      <rPr>
        <sz val="13"/>
        <rFont val="Times New Roman"/>
        <family val="1"/>
      </rPr>
      <t>(ký và ghi rõ họ tên)</t>
    </r>
  </si>
  <si>
    <t>DS trong hình sự (khác)</t>
  </si>
  <si>
    <t>DS trong hành chính</t>
  </si>
  <si>
    <t>Trường hợp chưa có điều kiện khác</t>
  </si>
  <si>
    <t>18</t>
  </si>
  <si>
    <t>Tổng số bản án, quyết định đã nhận</t>
  </si>
  <si>
    <t>19</t>
  </si>
  <si>
    <t>Tổng số giải quyết</t>
  </si>
  <si>
    <t>Số chưa có điều kiện đã chuyển sổ theo dõi riêng</t>
  </si>
  <si>
    <t>STT</t>
  </si>
  <si>
    <t>Năm trước chuyển sang (trừ số đã chuyển sổ theo dõi riêng)</t>
  </si>
  <si>
    <t xml:space="preserve">Đình chỉ </t>
  </si>
  <si>
    <t>Chưa có điều kiện (trừ số đã chuyển sổ theo dõi riêng)</t>
  </si>
  <si>
    <t>*Ghi chú: Mục (6) Số chưa có điều kiện đã chuyển sổ theo dõi riêng có sổ theo dõi và danh sách cụ thể được quản lý tại các cơ quan Thi hành án dân sự, cơ quan quản lý thi hành án dân sự.</t>
  </si>
  <si>
    <t>Tín dụng</t>
  </si>
  <si>
    <t>Vụ việc cạnh tranh</t>
  </si>
  <si>
    <t>Trọng tài Thương mại</t>
  </si>
  <si>
    <t>DS trong hình sự (các tội XPTrTQLKT)</t>
  </si>
  <si>
    <t>DS trong hình sự  (tội phạm chức vụ)</t>
  </si>
  <si>
    <t>DS trong hình sự (loại khác)</t>
  </si>
  <si>
    <t>Hoãn theo điểm c k1, Đ 48</t>
  </si>
  <si>
    <t>Hoãn thi hành án (trừ điểm c k1, Đ 48)</t>
  </si>
  <si>
    <t>20</t>
  </si>
  <si>
    <t xml:space="preserve">Đơn vị  báo cáo: 
Đơn vị nhận báo cáo: </t>
  </si>
  <si>
    <t xml:space="preserve">Biểu số: 02/TK-THA
Ban hành theo TT số:          /2019/TT-BTP
ngày       tháng        năm 2019
Ngày nhận báo cáo: </t>
  </si>
  <si>
    <t xml:space="preserve">Biểu số: 03/TK-THA
Ban hành theo TT số:          /2019/TT-BTP
ngày       tháng        năm 2019
Ngày nhận báo cáo: </t>
  </si>
  <si>
    <t>Biểu số: 04/TK-THA
Ban hành theo TT số:          /2019/TT-BTP
ngày       tháng        năm 2019
Ngày nhận báo cáo:</t>
  </si>
  <si>
    <t xml:space="preserve">Biểu số: 05/TK-THA
Ban hành theo TT số:          /2019/TT-BTP
ngày       tháng        năm 2019
Ngày nhận báo cáo: </t>
  </si>
  <si>
    <t>Tổng số tiền theo bản án, quyết định đã nhận</t>
  </si>
  <si>
    <t>Giảm nghĩa vụ thi hành án</t>
  </si>
  <si>
    <t>Tên chỉ tiêu</t>
  </si>
  <si>
    <t>Thu hồi, sửa, hủy quyết định THA</t>
  </si>
  <si>
    <t>Giảm NV thi hành án</t>
  </si>
  <si>
    <t>Tỷ lệ thi hành xong trong số có điều kiện</t>
  </si>
  <si>
    <t>Đơn vị tính: 1.000 VNĐ và %</t>
  </si>
  <si>
    <t>Thu hồi,  hủy quyết định THA</t>
  </si>
  <si>
    <t>Tổng số  bản án, quyết định đã nhận</t>
  </si>
  <si>
    <t>Đơn vị tính: Bản án, quyết định, việc và %</t>
  </si>
  <si>
    <t>Thu hồi, hủy quyết định THA</t>
  </si>
  <si>
    <t>Năm trước chuyển sang (chưa trừ theo dõi riêng)</t>
  </si>
  <si>
    <t>Chuyển theo dõi riêng</t>
  </si>
  <si>
    <t>Việc</t>
  </si>
  <si>
    <t>Tiền</t>
  </si>
  <si>
    <t>Chưa có điều kiện (chưa trừ  theo dõi riêng)</t>
  </si>
  <si>
    <t>Tiêu chí</t>
  </si>
  <si>
    <t>TT</t>
  </si>
  <si>
    <t>PHỤ LỤC THEO DÕI SỐ CHUYỂN THEO DÕI RIÊNG</t>
  </si>
  <si>
    <t xml:space="preserve">Số đề nghị xét miễn </t>
  </si>
  <si>
    <t>Số đã được xét miễn</t>
  </si>
  <si>
    <t>Số đề nghị giảm</t>
  </si>
  <si>
    <t>Số đã được xét giảm</t>
  </si>
  <si>
    <t>Số việc</t>
  </si>
  <si>
    <t>Số tiền</t>
  </si>
  <si>
    <t>Tổng số việc đã ra quyết định cưỡng chế</t>
  </si>
  <si>
    <t>Kết quả cưỡng chế</t>
  </si>
  <si>
    <t>Cưỡng chế không huy động lực lượng</t>
  </si>
  <si>
    <t>Cưỡng chế có huy động lực lượng</t>
  </si>
  <si>
    <t>Đương sự tự nguyện trước khi cưỡng chế</t>
  </si>
  <si>
    <t xml:space="preserve">Cưỡng chế thành công
</t>
  </si>
  <si>
    <t>Cưỡng chế không thành công</t>
  </si>
  <si>
    <t>Chưa tổ chức cưỡng chế</t>
  </si>
  <si>
    <t>Đơn vị tính: Việc và đơn</t>
  </si>
  <si>
    <t>Tổng số đơn tiếp nhận
(Đơn)</t>
  </si>
  <si>
    <t>Đơn trùng (Đơn)</t>
  </si>
  <si>
    <t>Kết quả giải quyết số việc thuộc thẩm quyền (Việc)</t>
  </si>
  <si>
    <t>Chia theo
 thời điểm thụ lý</t>
  </si>
  <si>
    <t>Chia theo thẩm quyền giải quyết</t>
  </si>
  <si>
    <t>Số việc thuộc thẩm quyền giải quyết của cơ quan khác</t>
  </si>
  <si>
    <t>Đúng toàn bộ</t>
  </si>
  <si>
    <t>Đúng một phần</t>
  </si>
  <si>
    <t>Sai toàn bộ</t>
  </si>
  <si>
    <t>Số chưa giải quyết chuyển kỳ sau</t>
  </si>
  <si>
    <t>Quyết định về thi hành án</t>
  </si>
  <si>
    <t>Áp dụng biện pháp cưỡng chế</t>
  </si>
  <si>
    <t>Áp dụng biện pháp bảo đảm</t>
  </si>
  <si>
    <t>Nội dung khác</t>
  </si>
  <si>
    <t>Số năm trước chuyển sang</t>
  </si>
  <si>
    <t>Số mới nhận</t>
  </si>
  <si>
    <t>Quyết định thi hành án</t>
  </si>
  <si>
    <t>Quyết định ủy thác</t>
  </si>
  <si>
    <t>Quyết định hoãn/ Đình chỉ/ Tạm đình chỉ</t>
  </si>
  <si>
    <t>Cưỡng chế kê biên tài sản</t>
  </si>
  <si>
    <t>Cưỡng chế giao tài sản bán đấu giá</t>
  </si>
  <si>
    <t>Biện pháp cưỡng chế khác</t>
  </si>
  <si>
    <t xml:space="preserve">            A</t>
  </si>
  <si>
    <t>Tổng số (Khiếu nại)</t>
  </si>
  <si>
    <t>Tổng số (Tố cáo)</t>
  </si>
  <si>
    <t>Cục Thi hành án dân sự</t>
  </si>
  <si>
    <t>Khiếu nại</t>
  </si>
  <si>
    <t>Tố cáo</t>
  </si>
  <si>
    <t>2.1.1</t>
  </si>
  <si>
    <t>2.1.1.1</t>
  </si>
  <si>
    <t>2.1.1.2</t>
  </si>
  <si>
    <t>2.1.2</t>
  </si>
  <si>
    <t xml:space="preserve">Đơn vị tính: Việc, Đoàn và Lượt </t>
  </si>
  <si>
    <t>Tổng</t>
  </si>
  <si>
    <t>Đoàn đông người</t>
  </si>
  <si>
    <t>Lãnh đạo cơ quan tiếp</t>
  </si>
  <si>
    <t>Số việc tiếp nhận (việc)</t>
  </si>
  <si>
    <t>Kết quả giải quyết số việc thuộc thẩm quyền</t>
  </si>
  <si>
    <t>Chia theo nội dung</t>
  </si>
  <si>
    <t>Chia theo thẩm quyền</t>
  </si>
  <si>
    <t>Số lượt</t>
  </si>
  <si>
    <t>Số người</t>
  </si>
  <si>
    <t>Số vụ việc</t>
  </si>
  <si>
    <t>Số đoàn</t>
  </si>
  <si>
    <t>Kiến nghị, phản ánh</t>
  </si>
  <si>
    <t>Thuộc thẩm quyền</t>
  </si>
  <si>
    <t>Khác</t>
  </si>
  <si>
    <t>Số đã giải quyết</t>
  </si>
  <si>
    <t>Cục THADS</t>
  </si>
  <si>
    <t>Số TT</t>
  </si>
  <si>
    <t>Tổng số cuộc</t>
  </si>
  <si>
    <t xml:space="preserve">Cơ quan giám sát </t>
  </si>
  <si>
    <t>Kết quả thực hiện kết luận giám sát</t>
  </si>
  <si>
    <t>Tổng số kháng nghị đã nhận</t>
  </si>
  <si>
    <t>Kháng nghị
của cuộc kiểm sát trực tiếp</t>
  </si>
  <si>
    <t>Kháng nghị khác</t>
  </si>
  <si>
    <t>Tổng số kiến nghị đã nhận</t>
  </si>
  <si>
    <t>Kiến nghị 
của cuộc kiểm sát trực tiếp</t>
  </si>
  <si>
    <t>Kiến nghị khác</t>
  </si>
  <si>
    <t>Quốc hội</t>
  </si>
  <si>
    <t>Hội đồng nhân dân</t>
  </si>
  <si>
    <t>Mặt trận Tổ quốc</t>
  </si>
  <si>
    <t>Đã thực hiện</t>
  </si>
  <si>
    <t>Chưa thực hiện</t>
  </si>
  <si>
    <t>Giải trình</t>
  </si>
  <si>
    <t>Tổng số</t>
  </si>
  <si>
    <t xml:space="preserve">Cục Thi hành án dân sự </t>
  </si>
  <si>
    <t>Tổng số việc thụ lý</t>
  </si>
  <si>
    <t>Kết quả giải quyết</t>
  </si>
  <si>
    <t>Kết quả chi trả</t>
  </si>
  <si>
    <t>Kết quả thực hiện hoàn trả</t>
  </si>
  <si>
    <t xml:space="preserve">Tổng số 
</t>
  </si>
  <si>
    <t>Số việc chưa có bản án, quyết định giải quyết bồi thường có hiệu lực pháp luật</t>
  </si>
  <si>
    <t>Đã có bản án, quyết định giải quyết bồi thường có hiệu lực pháp luật</t>
  </si>
  <si>
    <t xml:space="preserve">Đã được cấp kinh phí bồi thường </t>
  </si>
  <si>
    <t xml:space="preserve">Đã chi trả cho người bị thiệt hại </t>
  </si>
  <si>
    <t xml:space="preserve">Đã có Quyết định hoàn trả có hiệu lực pháp luật </t>
  </si>
  <si>
    <t xml:space="preserve">Đã thực hiện hoàn trả </t>
  </si>
  <si>
    <t>Năm trước
 chuyển sang</t>
  </si>
  <si>
    <t>Năm trước chuyển sang</t>
  </si>
  <si>
    <t>Trong kỳ báo cáo</t>
  </si>
  <si>
    <t>Đơn vị tính: Việc</t>
  </si>
  <si>
    <t xml:space="preserve"> Tổng số bản án, quyết định cơ quan Thi hành án dân sự nhận từ Tòa án nhân dân</t>
  </si>
  <si>
    <t>Số QĐ buộc THAHC được Tòa án nhân dân chuyển giao cho cơ quan THADS chia theo nội dung theo dõi</t>
  </si>
  <si>
    <t>Kết quả theo dõi thi hành án hành chính</t>
  </si>
  <si>
    <t>Tổng số bản án, quyết định có nội dung theo dõi</t>
  </si>
  <si>
    <t>Số  bản án, quyết định không có nội dung theo dõi</t>
  </si>
  <si>
    <t>Số  bản án, quyết định đã ra thông báo tự nguyện THA</t>
  </si>
  <si>
    <t>Số quyết định buộc thi hành án hành chính đã đăng tải công khai</t>
  </si>
  <si>
    <t>Số vụ việc cơ quan THADS làm việc với người phải thi hành án</t>
  </si>
  <si>
    <t>Số vụ việc cơ quan THADS có văn bản kiến nghị xử lý do không chấp hành án</t>
  </si>
  <si>
    <t>Số trường hợp người phải thi hành án bị xử lý trách nhiệm theo kiến nghị của cơ quan THADS</t>
  </si>
  <si>
    <t xml:space="preserve">Tổng số bản án, quyết định của Tòa án được theo dõi đã thi hành xong </t>
  </si>
  <si>
    <t>Tổng số bản án, quyết định của Tòa án được theo dõi chưa thi hành xong</t>
  </si>
  <si>
    <t>Kỳ trước 
chuyển sang</t>
  </si>
  <si>
    <t>Số bản án đã có QĐ buộc THAHC</t>
  </si>
  <si>
    <t>Số bản án không có QĐ buộc THAHC</t>
  </si>
  <si>
    <t>NGƯỜI LẬP BIỂU</t>
  </si>
  <si>
    <r>
      <t>Kết quả giám sát (</t>
    </r>
    <r>
      <rPr>
        <i/>
        <sz val="9"/>
        <rFont val="Times New Roman"/>
        <family val="1"/>
        <charset val="163"/>
      </rPr>
      <t>cuộc</t>
    </r>
    <r>
      <rPr>
        <b/>
        <sz val="9"/>
        <rFont val="Times New Roman"/>
        <family val="1"/>
      </rPr>
      <t>)</t>
    </r>
  </si>
  <si>
    <t>Đơn vị tính: việc và 1.000 đồng</t>
  </si>
  <si>
    <t>Tổng số việc thuộc thẩm quyền giải quyết của CQ THADS</t>
  </si>
  <si>
    <t>Thông tin chung biểu mẫu</t>
  </si>
  <si>
    <t>Thay đổi thông tin cột C để điền thông tin vào các biểu mẫu</t>
  </si>
  <si>
    <t xml:space="preserve">Chức danh </t>
  </si>
  <si>
    <t>Lãnh đạo</t>
  </si>
  <si>
    <t xml:space="preserve">Ngày ký </t>
  </si>
  <si>
    <t>Họ tên người ký</t>
  </si>
  <si>
    <t>Họ tên người lập biểu</t>
  </si>
  <si>
    <t>Kỳ báo cáo</t>
  </si>
  <si>
    <t>Đơn vị báo cáo</t>
  </si>
  <si>
    <t>CỤC TRƯỞNG</t>
  </si>
  <si>
    <t>* Các ô bôi vàng không thực hiện thống kê</t>
  </si>
  <si>
    <t>* ô bôi vàng không thực hiện thống kê</t>
  </si>
  <si>
    <t>Đơn vị tính: Việc và 1.000 đồng</t>
  </si>
  <si>
    <t>Số đình chỉ</t>
  </si>
  <si>
    <t>Số việc tiếp nhận  (Việc)</t>
  </si>
  <si>
    <t>Lưu ý: Biểu 4 đến biểu 12 có thể thêm dòng nhưng không thêm được cột để đảm bảo cấu trúc của biểu mẫu</t>
  </si>
  <si>
    <t xml:space="preserve">Hoãn thi hành án </t>
  </si>
  <si>
    <r>
      <t>Kết quả thực hiện kháng nghị kiểm sát (</t>
    </r>
    <r>
      <rPr>
        <i/>
        <sz val="9"/>
        <rFont val="Times New Roman"/>
        <family val="1"/>
      </rPr>
      <t>cuộc</t>
    </r>
    <r>
      <rPr>
        <b/>
        <sz val="9"/>
        <rFont val="Times New Roman"/>
        <family val="1"/>
      </rPr>
      <t>)</t>
    </r>
  </si>
  <si>
    <r>
      <t>Kết quả thực hiện kiến nghị kiểm sát (</t>
    </r>
    <r>
      <rPr>
        <i/>
        <sz val="9"/>
        <rFont val="Times New Roman"/>
        <family val="1"/>
      </rPr>
      <t>bản kiến nghị</t>
    </r>
    <r>
      <rPr>
        <b/>
        <sz val="9"/>
        <rFont val="Times New Roman"/>
        <family val="1"/>
      </rPr>
      <t>)</t>
    </r>
  </si>
  <si>
    <t>Điểm a khoản 1 Điều 50</t>
  </si>
  <si>
    <t>Điểm b khoản 1 Điều 50</t>
  </si>
  <si>
    <t>Điểm c khoản 1 Điều 50</t>
  </si>
  <si>
    <t>Điểm d khoản 1 Điều 50</t>
  </si>
  <si>
    <t>Điểm đ khoản 1 Điều 50</t>
  </si>
  <si>
    <t>Điểm e khoản 1 Điều 50</t>
  </si>
  <si>
    <t>Điểm g khoản 1 Điều 50</t>
  </si>
  <si>
    <t>Điểm h khoản 1 Điều 50</t>
  </si>
  <si>
    <t xml:space="preserve">Biểu số: 01/TK-THA
Ban hành theo TT số: 06/2019/TT-BTP
ngày 21 tháng 11 năm 2019
Ngày nhận báo cáo: </t>
  </si>
  <si>
    <t xml:space="preserve">Biểu số: 02/TK-THA
Ban hành theo TT số: 06/2019/TT-BTP
ngày 21 tháng 11 năm 2019
Ngày nhận báo cáo: </t>
  </si>
  <si>
    <t xml:space="preserve">Biểu số: 03/TK-THA
Ban hành theo TT số: 06/2019/TT-BTP
ngày 21 tháng 11 năm 2019
Ngày nhận báo cáo: </t>
  </si>
  <si>
    <t xml:space="preserve">Biểu số: 04/TK-THA
Ban hành theo TT số: 06/2019/TT-BTP
ngày 21 tháng 11 năm 2019
Ngày nhận báo cáo: </t>
  </si>
  <si>
    <t xml:space="preserve">Biểu số: 05/TK-THA
Ban hành theo TT số: 06/2019/TT-BTP
ngày 21 tháng 11 năm 2019
Ngày nhận báo cáo: </t>
  </si>
  <si>
    <t xml:space="preserve">Biểu số: 06/TK-THA
Ban hành theo TT số: 06/2019/TT-BTP
ngày 21 tháng 11 năm 2019
Ngày nhận báo cáo: </t>
  </si>
  <si>
    <t>Biểu số: 07/TK-THA
Ban hành theo TT số: 06/2019/TT-BTP
ngày 21 tháng 11 năm 2019
Ngày nhận báo cáo:</t>
  </si>
  <si>
    <t xml:space="preserve">Biểu số: 08/TK-THA
Ban hành theo TT số: 06/2019/TT-BTP
ngày 21 tháng 11 năm 2019
Ngày nhận báo cáo: </t>
  </si>
  <si>
    <t xml:space="preserve">Biểu số: 09/TK-THA
Ban hành theo TT số: 06/2019/TT-BTP
ngày 21 tháng 11 năm 2019
Ngày nhận báo cáo: </t>
  </si>
  <si>
    <t xml:space="preserve">Biểu số: 10/TK-THA
Ban hành theo TT số: 06/2019/TT-BTP
ngày 21 tháng 11 năm 2019
Ngày nhận báo cáo: </t>
  </si>
  <si>
    <t xml:space="preserve">Biểu số: 11/TK-THA
Ban hành theo TT số: 06/2019/TT-BTP 
ngày 21 tháng 11 năm 2019
Ngày nhận báo cáo: </t>
  </si>
  <si>
    <t xml:space="preserve">Biểu số: 12/TK-THA
Ban hành theo TT số: 06/2019/TT-BTP
ngày 21 tháng 11 năm 2019
Ngày nhận báo cáo: </t>
  </si>
  <si>
    <t>PHẠM ANH VŨ</t>
  </si>
  <si>
    <t>KẾT QUẢ THI HÀNH ÁN DÂN SỰ TÍNH BẰNG VIỆC CHIA THEO CƠ QUAN THI HÀNH ÁN DÂN SỰ VÀ CHẤP HÀNH VIÊN</t>
  </si>
  <si>
    <t>Cục Thi hành án DS tỉnh Kon Tum</t>
  </si>
  <si>
    <t>Các Chi cục THADS các huyện, TP</t>
  </si>
  <si>
    <t>Chi cục THA Thành phố Kon Tum</t>
  </si>
  <si>
    <t>Chi cục THA huyện Đắk Hà</t>
  </si>
  <si>
    <t>Chi cục THA huyện Đắk Tô</t>
  </si>
  <si>
    <t>Chi cục THA huyện Ngọc Hồi</t>
  </si>
  <si>
    <t>Chi cục THA huyện Đắk Glei</t>
  </si>
  <si>
    <t>Chi cục THA huyện Sa Thầy</t>
  </si>
  <si>
    <t>Chi cục THA huyện Kon Rẫy</t>
  </si>
  <si>
    <t>Chi cục THA huyện Kon Plong</t>
  </si>
  <si>
    <t>Chi cục THA huyện Tu Mơ Rong</t>
  </si>
  <si>
    <t>Chi cục THA huyện Ia H'Drai</t>
  </si>
  <si>
    <t>CAO MINH HOÀNG TÙNG</t>
  </si>
  <si>
    <r>
      <t>Năm trước chuyển sang</t>
    </r>
    <r>
      <rPr>
        <b/>
        <sz val="9"/>
        <color indexed="10"/>
        <rFont val="Times New Roman"/>
        <family val="1"/>
      </rPr>
      <t xml:space="preserve"> (trừ số đã chuyển sổ theo dõi riêng)</t>
    </r>
  </si>
  <si>
    <r>
      <t xml:space="preserve">Chưa có điều kiện </t>
    </r>
    <r>
      <rPr>
        <b/>
        <sz val="9"/>
        <color indexed="10"/>
        <rFont val="Times New Roman"/>
        <family val="1"/>
      </rPr>
      <t>(trừ số đã chuyển sổ theo dõi riêng)</t>
    </r>
  </si>
  <si>
    <t>2.4</t>
  </si>
  <si>
    <t>2.5</t>
  </si>
  <si>
    <t>4.3</t>
  </si>
  <si>
    <t>6.1</t>
  </si>
  <si>
    <t>6.2</t>
  </si>
  <si>
    <t>6.3</t>
  </si>
  <si>
    <t>7.1</t>
  </si>
  <si>
    <t>7.2</t>
  </si>
  <si>
    <t>7.3</t>
  </si>
  <si>
    <t>8.1</t>
  </si>
  <si>
    <t>8.2</t>
  </si>
  <si>
    <t>9.1</t>
  </si>
  <si>
    <t>9.2</t>
  </si>
  <si>
    <t>10.1</t>
  </si>
  <si>
    <t>10.2</t>
  </si>
  <si>
    <t>KẾT QUẢ THI HÀNH ÁN DÂN SỰ TÍNH BẰNG TIỀN CHIA THEO CƠ QUAN
 THI HÀNH ÁN DÂN SỰ VÀ CHẤP HÀNH VIÊN</t>
  </si>
  <si>
    <r>
      <t xml:space="preserve">Năm trước chuyển sang </t>
    </r>
    <r>
      <rPr>
        <b/>
        <sz val="9"/>
        <color indexed="10"/>
        <rFont val="Times New Roman"/>
        <family val="1"/>
      </rPr>
      <t>(trừ số đã chuyển sổ theo dõi riêng)</t>
    </r>
  </si>
  <si>
    <r>
      <t xml:space="preserve">Hoãn thi hành án </t>
    </r>
    <r>
      <rPr>
        <b/>
        <sz val="9"/>
        <color indexed="40"/>
        <rFont val="Times New Roman"/>
        <family val="1"/>
      </rPr>
      <t>(trừ điểm c k1, Đ 48)</t>
    </r>
  </si>
  <si>
    <r>
      <t>Hoãn thi hành án</t>
    </r>
    <r>
      <rPr>
        <b/>
        <sz val="9"/>
        <color indexed="17"/>
        <rFont val="Times New Roman"/>
        <family val="1"/>
      </rPr>
      <t xml:space="preserve"> </t>
    </r>
    <r>
      <rPr>
        <b/>
        <sz val="9"/>
        <color indexed="40"/>
        <rFont val="Times New Roman"/>
        <family val="1"/>
      </rPr>
      <t>(trừ điểm c k1, Đ 48)</t>
    </r>
  </si>
  <si>
    <t>KẾT QUẢ ĐỀ NGHỊ, XÉT MIỄN VÀ GIẢM NGHĨA VỤ 
THI HÀNH ÁN DÂN SỰ</t>
  </si>
  <si>
    <t>Chi cục Thi hành án dân sự Thành phố</t>
  </si>
  <si>
    <t>Chi cục Thi hành án dân sự huyện Đắk Hà</t>
  </si>
  <si>
    <t>Chi cục Thi hành án dân sự huyện Đắk Tô</t>
  </si>
  <si>
    <t>Chi cục Thi hành án dân sự huyện Ngọc Hồi</t>
  </si>
  <si>
    <t>Chi cục Thi hành án dân sự huyện Đắk Glei</t>
  </si>
  <si>
    <t>Chi cục Thi hành án dân sự huyện Sa Thầy</t>
  </si>
  <si>
    <t>Chi cục Thi hành án dân sự huyện Kon Rẫy</t>
  </si>
  <si>
    <t>Chi cục Thi hành án dân sự huyện Kon Plong</t>
  </si>
  <si>
    <t>Chi cục Thi hành án dân sự huyện Tu Mơ rong</t>
  </si>
  <si>
    <t>Chi cục Thi hành án dân sự huyện Ia H'Drai</t>
  </si>
  <si>
    <r>
      <t xml:space="preserve">DS trong hình sự  </t>
    </r>
    <r>
      <rPr>
        <b/>
        <sz val="9"/>
        <rFont val="Times New Roman"/>
        <family val="1"/>
      </rPr>
      <t>(tội phạm chức vụ)</t>
    </r>
  </si>
  <si>
    <r>
      <t xml:space="preserve">Năm trước chuyển sang </t>
    </r>
    <r>
      <rPr>
        <b/>
        <sz val="9"/>
        <color rgb="FFFF0000"/>
        <rFont val="Times New Roman"/>
        <family val="1"/>
      </rPr>
      <t>(trừ số đã chuyển sổ theo dõi riêng)</t>
    </r>
  </si>
  <si>
    <r>
      <t xml:space="preserve">Chưa có điều kiện </t>
    </r>
    <r>
      <rPr>
        <b/>
        <sz val="9"/>
        <color rgb="FFFF0000"/>
        <rFont val="Times New Roman"/>
        <family val="1"/>
      </rPr>
      <t>(trừ số đã chuyển sổ theo dõi riêng)</t>
    </r>
  </si>
  <si>
    <r>
      <t xml:space="preserve">Hoãn thi hành án </t>
    </r>
    <r>
      <rPr>
        <b/>
        <sz val="9"/>
        <color rgb="FF00B0F0"/>
        <rFont val="Times New Roman"/>
        <family val="1"/>
      </rPr>
      <t>(trừ điểm c k1, Đ 48)</t>
    </r>
  </si>
  <si>
    <t>Chi cục THADS TP Kon Tum</t>
  </si>
  <si>
    <t>Chi cục THADS huyện Đăk Hà</t>
  </si>
  <si>
    <t>Chi cục THADS huyện Đăk Tô</t>
  </si>
  <si>
    <t>Chi cục THADS huyện Ngọc Hồi</t>
  </si>
  <si>
    <t>Chi cục THADS huyện Đăk Glei</t>
  </si>
  <si>
    <t>Chi cục THADS huyện Sa Thầy</t>
  </si>
  <si>
    <t>Chi cục THADS huyện Kon Rẫy</t>
  </si>
  <si>
    <t>Chi cục THADS huyện Kon Plong</t>
  </si>
  <si>
    <t>Chi cục THADS huyện Tu Mơ Rông</t>
  </si>
  <si>
    <t>Chi cục THADS huyện Ia H'Drai</t>
  </si>
  <si>
    <t>KẾT QUẢ CƯỠNG CHẾ THI HÀNH ÁN DÂN SỰ</t>
  </si>
  <si>
    <t>KẾT QUẢ GIẢI QUYẾT KHIẾU NẠI, TỐ CÁO 
VỀ THI HÀNH ÁN DÂN SỰ</t>
  </si>
  <si>
    <t>Chi cục THADS thành phố</t>
  </si>
  <si>
    <t>Chi cục THADS huyện Đắk Hà</t>
  </si>
  <si>
    <t>2.1.3</t>
  </si>
  <si>
    <t>Chi cục THADS huyện Đắk Tô</t>
  </si>
  <si>
    <t>2.1.4</t>
  </si>
  <si>
    <t>2.1.5</t>
  </si>
  <si>
    <t>Chi cục THADS huyện Đắk Glei</t>
  </si>
  <si>
    <t>2.1.6</t>
  </si>
  <si>
    <t>2.1.7</t>
  </si>
  <si>
    <t>2.1.8</t>
  </si>
  <si>
    <t>2.1.9</t>
  </si>
  <si>
    <t>2.1.10</t>
  </si>
  <si>
    <t>TIẾP CÔNG DÂN TRONG THI HÀNH ÁN DÂN SỰ</t>
  </si>
  <si>
    <t xml:space="preserve">KẾT QUẢ GIÁM SÁT, KIỂM SÁT THI HÀNH ÁN DÂN SỰ
</t>
  </si>
  <si>
    <t>KẾT QUẢ BỒI THƯỜNG  NHÀ NƯỚC TRONG THI HÀNH ÁN DÂN SỰ</t>
  </si>
  <si>
    <t xml:space="preserve">KẾT QUẢ THEO DÕI VIỆC THI HÀNH  ÁN HÀNH CHÍNH </t>
  </si>
  <si>
    <r>
      <t xml:space="preserve">DS trong hình sự  </t>
    </r>
    <r>
      <rPr>
        <b/>
        <sz val="9"/>
        <rFont val="Times New Roman"/>
        <family val="1"/>
      </rPr>
      <t>(tội phạm chức vụ</t>
    </r>
    <r>
      <rPr>
        <sz val="9"/>
        <rFont val="Times New Roman"/>
        <family val="1"/>
      </rPr>
      <t>)</t>
    </r>
  </si>
  <si>
    <r>
      <t xml:space="preserve">DS trong hình sự </t>
    </r>
    <r>
      <rPr>
        <b/>
        <sz val="9"/>
        <color rgb="FFFF0000"/>
        <rFont val="Times New Roman"/>
        <family val="1"/>
      </rPr>
      <t>(các tội XPTrTQLKT)</t>
    </r>
  </si>
  <si>
    <r>
      <t>DS trong hình sự</t>
    </r>
    <r>
      <rPr>
        <sz val="9"/>
        <color rgb="FF00B0F0"/>
        <rFont val="Times New Roman"/>
        <family val="1"/>
      </rPr>
      <t xml:space="preserve"> </t>
    </r>
    <r>
      <rPr>
        <b/>
        <sz val="9"/>
        <color rgb="FF00B0F0"/>
        <rFont val="Times New Roman"/>
        <family val="1"/>
      </rPr>
      <t>(khác)</t>
    </r>
  </si>
  <si>
    <r>
      <t xml:space="preserve">DS trong hình sự </t>
    </r>
    <r>
      <rPr>
        <b/>
        <sz val="9"/>
        <color rgb="FF00B0F0"/>
        <rFont val="Times New Roman"/>
        <family val="1"/>
      </rPr>
      <t>(khác)</t>
    </r>
  </si>
  <si>
    <t>4.4</t>
  </si>
  <si>
    <t>Trịnh Quang Hưng</t>
  </si>
  <si>
    <t>Trần Văn Dũng</t>
  </si>
  <si>
    <t>Phạm Văn Trường</t>
  </si>
  <si>
    <t>Châu Văn Sơn</t>
  </si>
  <si>
    <t>Trần Văn Hường</t>
  </si>
  <si>
    <t>Nông Văn Cường</t>
  </si>
  <si>
    <t>Cao Tiến Mai</t>
  </si>
  <si>
    <t>Vũ Văn Trường</t>
  </si>
  <si>
    <t>Nguyễn Thọ Thanh</t>
  </si>
  <si>
    <t>Nguyễn Duy Hải</t>
  </si>
  <si>
    <t>Lê Trọng Quang</t>
  </si>
  <si>
    <t>Nguyễn Xuân Sang</t>
  </si>
  <si>
    <t xml:space="preserve">Trần Thị Duyệt </t>
  </si>
  <si>
    <t xml:space="preserve">Võ Tấn Cường </t>
  </si>
  <si>
    <t xml:space="preserve">Bùi Văn Vịnh </t>
  </si>
  <si>
    <t>Vũ văn Tập</t>
  </si>
  <si>
    <t>Bùi Văn Tân</t>
  </si>
  <si>
    <t>Nguyễn Thị Thắm</t>
  </si>
  <si>
    <t>Đặng Đình An</t>
  </si>
  <si>
    <t>Trần Quốc Tuyến</t>
  </si>
  <si>
    <t>Phan Văn Hà</t>
  </si>
  <si>
    <t>Nguyễn Thị Lương</t>
  </si>
  <si>
    <t>Vũ Văn Phương</t>
  </si>
  <si>
    <t>Nguyễn Thị Tho</t>
  </si>
  <si>
    <t>Nguyễn Thị Chính</t>
  </si>
  <si>
    <t>Cao Tiến Đồng</t>
  </si>
  <si>
    <t>LÊ NGUYỄN THÚY HẰNG</t>
  </si>
  <si>
    <t>PHẠM THỊ HƯƠNG</t>
  </si>
  <si>
    <t>LÊ THỊ HUYỀN</t>
  </si>
  <si>
    <t>NGUYỄN THỊ THỦY</t>
  </si>
  <si>
    <t>HOÀNG THỊ THANH ĐỨC</t>
  </si>
  <si>
    <t>ĐINH XUÂN KHƯƠNG</t>
  </si>
  <si>
    <t>MAI VĂN DIỆN</t>
  </si>
  <si>
    <t>Lâm Xuân Hậu</t>
  </si>
  <si>
    <t>Trần Thị Thu Thảo</t>
  </si>
  <si>
    <t xml:space="preserve">Hà Huy Hiện </t>
  </si>
  <si>
    <t>Đào Thị Thu</t>
  </si>
  <si>
    <t>Nguyễn Quang Trung</t>
  </si>
  <si>
    <t>Trần Thị Kiều</t>
  </si>
  <si>
    <t xml:space="preserve">Thái Văn Thiện </t>
  </si>
  <si>
    <t>Tống Minh Lý</t>
  </si>
  <si>
    <t>Đặng Văn Hùng</t>
  </si>
  <si>
    <t>Cao Minh Hoàng Tùng</t>
  </si>
  <si>
    <r>
      <t xml:space="preserve">Đơn vị  báo cáo: </t>
    </r>
    <r>
      <rPr>
        <b/>
        <sz val="12"/>
        <rFont val="Times New Roman"/>
        <family val="1"/>
      </rPr>
      <t>CỤC THADS TỈNH KON TUM</t>
    </r>
    <r>
      <rPr>
        <sz val="12"/>
        <rFont val="Times New Roman"/>
        <family val="1"/>
      </rPr>
      <t xml:space="preserve">
Đơn vị nhận báo cáo: </t>
    </r>
    <r>
      <rPr>
        <b/>
        <sz val="12"/>
        <rFont val="Times New Roman"/>
        <family val="1"/>
      </rPr>
      <t>BAN PHÁP CHẾ HĐND TỈNH KON TUM</t>
    </r>
  </si>
  <si>
    <t>Từ ngày 01/01/2022 đến ngày 02/06/2022</t>
  </si>
  <si>
    <t>Kon Tum, ngày 15 tháng 06 năm 2022</t>
  </si>
  <si>
    <r>
      <t xml:space="preserve">DS trong hình sự </t>
    </r>
    <r>
      <rPr>
        <b/>
        <sz val="9"/>
        <rFont val="Times New Roman"/>
        <family val="1"/>
      </rPr>
      <t>(các tội XPTrTQLKT)</t>
    </r>
  </si>
  <si>
    <r>
      <t xml:space="preserve">DS trong hình sự </t>
    </r>
    <r>
      <rPr>
        <b/>
        <sz val="9"/>
        <rFont val="Times New Roman"/>
        <family val="1"/>
      </rPr>
      <t>(khác)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</si>
</sst>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78" x14ac:knownFonts="1">
    <font>
      <sz val="12"/>
      <name val="Times New Roman"/>
      <family val="1"/>
    </font>
    <font>
      <sz val="12"/>
      <name val="Times New Roman"/>
      <family val="1"/>
    </font>
    <font>
      <b/>
      <sz val="12"/>
      <name val="Times New Roman"/>
      <family val="1"/>
    </font>
    <font>
      <sz val="11"/>
      <name val="Times New Roman"/>
      <family val="1"/>
    </font>
    <font>
      <sz val="12"/>
      <name val="Times New Roman"/>
      <family val="1"/>
    </font>
    <font>
      <sz val="9"/>
      <name val="MingLiU"/>
      <family val="3"/>
      <charset val="136"/>
    </font>
    <font>
      <b/>
      <sz val="10"/>
      <name val="Times New Roman"/>
      <family val="1"/>
    </font>
    <font>
      <b/>
      <sz val="11"/>
      <name val="Times New Roman"/>
      <family val="1"/>
    </font>
    <font>
      <sz val="8"/>
      <name val="Times New Roman"/>
      <family val="1"/>
    </font>
    <font>
      <b/>
      <sz val="9"/>
      <name val="Times New Roman"/>
      <family val="1"/>
    </font>
    <font>
      <b/>
      <sz val="13"/>
      <name val="Times New Roman"/>
      <family val="1"/>
    </font>
    <font>
      <sz val="13"/>
      <name val="Times New Roman"/>
      <family val="1"/>
    </font>
    <font>
      <sz val="9"/>
      <name val="Times New Roman"/>
      <family val="1"/>
    </font>
    <font>
      <b/>
      <sz val="14"/>
      <name val="Times New Roman"/>
      <family val="1"/>
    </font>
    <font>
      <sz val="14"/>
      <name val="Times New Roman"/>
      <family val="1"/>
    </font>
    <font>
      <i/>
      <sz val="11"/>
      <name val="Times New Roman"/>
      <family val="1"/>
      <charset val="163"/>
    </font>
    <font>
      <b/>
      <sz val="11"/>
      <name val="Times New Roman"/>
      <family val="1"/>
      <charset val="163"/>
    </font>
    <font>
      <sz val="12"/>
      <name val="Times New Roman"/>
      <family val="1"/>
      <charset val="163"/>
    </font>
    <font>
      <i/>
      <sz val="12"/>
      <name val="Times New Roman"/>
      <family val="1"/>
      <charset val="163"/>
    </font>
    <font>
      <sz val="14"/>
      <name val=".VnTime"/>
      <family val="2"/>
    </font>
    <font>
      <sz val="13"/>
      <name val="Times New Roman"/>
      <family val="1"/>
      <charset val="163"/>
    </font>
    <font>
      <sz val="11"/>
      <name val="Times New Roman"/>
      <family val="1"/>
      <charset val="163"/>
    </font>
    <font>
      <i/>
      <sz val="11"/>
      <name val="Times New Roman"/>
      <family val="1"/>
    </font>
    <font>
      <sz val="9"/>
      <name val="Times New Roman"/>
      <family val="1"/>
      <charset val="163"/>
    </font>
    <font>
      <b/>
      <sz val="13"/>
      <name val="Times New Roman"/>
      <family val="1"/>
      <charset val="163"/>
    </font>
    <font>
      <i/>
      <sz val="11"/>
      <color indexed="10"/>
      <name val="Times New Roman"/>
      <family val="1"/>
      <charset val="163"/>
    </font>
    <font>
      <sz val="12"/>
      <color indexed="9"/>
      <name val="Times New Roman"/>
      <family val="1"/>
    </font>
    <font>
      <sz val="9"/>
      <color indexed="9"/>
      <name val="Times New Roman"/>
      <family val="1"/>
    </font>
    <font>
      <b/>
      <sz val="9"/>
      <name val="Times New Roman"/>
      <family val="1"/>
      <charset val="163"/>
    </font>
    <font>
      <sz val="10"/>
      <name val="Times New Roman"/>
      <family val="1"/>
    </font>
    <font>
      <b/>
      <sz val="11"/>
      <color indexed="10"/>
      <name val="Times New Roman"/>
      <family val="1"/>
    </font>
    <font>
      <sz val="8.5"/>
      <name val="Times New Roman"/>
      <family val="1"/>
    </font>
    <font>
      <sz val="12"/>
      <name val=".VnTime"/>
      <family val="2"/>
    </font>
    <font>
      <b/>
      <sz val="13"/>
      <color indexed="9"/>
      <name val="Times New Roman"/>
      <family val="1"/>
    </font>
    <font>
      <sz val="13"/>
      <color indexed="9"/>
      <name val="Times New Roman"/>
      <family val="1"/>
    </font>
    <font>
      <b/>
      <sz val="12"/>
      <color indexed="9"/>
      <name val="Times New Roman"/>
      <family val="1"/>
    </font>
    <font>
      <i/>
      <sz val="10"/>
      <name val="Times New Roman"/>
      <family val="1"/>
    </font>
    <font>
      <b/>
      <sz val="14"/>
      <color indexed="8"/>
      <name val="Times New Roman"/>
      <family val="1"/>
    </font>
    <font>
      <b/>
      <sz val="12"/>
      <color indexed="8"/>
      <name val="Times New Roman"/>
      <family val="1"/>
    </font>
    <font>
      <b/>
      <sz val="11"/>
      <color indexed="8"/>
      <name val="Times New Roman"/>
      <family val="1"/>
      <charset val="163"/>
    </font>
    <font>
      <sz val="12"/>
      <color indexed="8"/>
      <name val="Times New Roman"/>
      <family val="1"/>
    </font>
    <font>
      <sz val="10"/>
      <color indexed="8"/>
      <name val="Times New Roman"/>
      <family val="1"/>
      <charset val="163"/>
    </font>
    <font>
      <sz val="10"/>
      <color indexed="8"/>
      <name val="Times New Roman"/>
      <family val="1"/>
    </font>
    <font>
      <b/>
      <sz val="10"/>
      <color indexed="8"/>
      <name val="Times New Roman"/>
      <family val="1"/>
    </font>
    <font>
      <sz val="11"/>
      <color indexed="9"/>
      <name val="Times New Roman"/>
      <family val="1"/>
    </font>
    <font>
      <sz val="11"/>
      <color indexed="8"/>
      <name val="Calibri"/>
      <family val="2"/>
    </font>
    <font>
      <sz val="10"/>
      <name val="Times New Roman"/>
      <family val="1"/>
      <charset val="163"/>
    </font>
    <font>
      <i/>
      <sz val="11"/>
      <color indexed="8"/>
      <name val="Times New Roman"/>
      <family val="1"/>
      <charset val="163"/>
    </font>
    <font>
      <sz val="10"/>
      <name val="Arial"/>
      <family val="2"/>
      <charset val="163"/>
    </font>
    <font>
      <b/>
      <sz val="10"/>
      <name val="Times New Roman"/>
      <family val="1"/>
      <charset val="163"/>
    </font>
    <font>
      <i/>
      <sz val="9"/>
      <name val="Times New Roman"/>
      <family val="1"/>
      <charset val="163"/>
    </font>
    <font>
      <i/>
      <sz val="12"/>
      <name val="Times New Roman"/>
      <family val="1"/>
    </font>
    <font>
      <b/>
      <sz val="8"/>
      <name val="Times New Roman"/>
      <family val="1"/>
    </font>
    <font>
      <sz val="7"/>
      <name val="Times New Roman"/>
      <family val="1"/>
      <charset val="163"/>
    </font>
    <font>
      <b/>
      <sz val="7"/>
      <name val="Times New Roman"/>
      <family val="1"/>
      <charset val="163"/>
    </font>
    <font>
      <sz val="13"/>
      <name val=".VnTime"/>
      <family val="2"/>
    </font>
    <font>
      <b/>
      <sz val="7"/>
      <name val="Times New Roman"/>
      <family val="1"/>
    </font>
    <font>
      <i/>
      <sz val="12"/>
      <color indexed="8"/>
      <name val="Times New Roman"/>
      <family val="1"/>
    </font>
    <font>
      <i/>
      <sz val="9"/>
      <name val="Times New Roman"/>
      <family val="1"/>
    </font>
    <font>
      <b/>
      <sz val="9"/>
      <color indexed="10"/>
      <name val="Times New Roman"/>
      <family val="1"/>
    </font>
    <font>
      <b/>
      <sz val="9"/>
      <color indexed="17"/>
      <name val="Times New Roman"/>
      <family val="1"/>
    </font>
    <font>
      <sz val="7"/>
      <name val="Times New Roman"/>
      <family val="1"/>
    </font>
    <font>
      <b/>
      <sz val="9"/>
      <color indexed="40"/>
      <name val="Times New Roman"/>
      <family val="1"/>
    </font>
    <font>
      <i/>
      <sz val="13"/>
      <name val="Times New Roman"/>
      <family val="1"/>
    </font>
    <font>
      <b/>
      <i/>
      <sz val="11"/>
      <name val="Times New Roman"/>
      <family val="1"/>
    </font>
    <font>
      <sz val="10"/>
      <color rgb="FFFF0000"/>
      <name val="Times New Roman"/>
      <family val="1"/>
    </font>
    <font>
      <sz val="12"/>
      <color rgb="FFFF0000"/>
      <name val="Times New Roman"/>
      <family val="1"/>
    </font>
    <font>
      <sz val="11"/>
      <color rgb="FFFF0000"/>
      <name val="Times New Roman"/>
      <family val="1"/>
    </font>
    <font>
      <sz val="12"/>
      <color theme="0"/>
      <name val="Times New Roman"/>
      <family val="1"/>
    </font>
    <font>
      <i/>
      <sz val="12"/>
      <color rgb="FFFF0000"/>
      <name val="Times New Roman"/>
      <family val="1"/>
    </font>
    <font>
      <b/>
      <sz val="9"/>
      <color rgb="FFFF0000"/>
      <name val="Times New Roman"/>
      <family val="1"/>
    </font>
    <font>
      <b/>
      <sz val="9"/>
      <color rgb="FF00B0F0"/>
      <name val="Times New Roman"/>
      <family val="1"/>
    </font>
    <font>
      <b/>
      <sz val="12"/>
      <color rgb="FFFF0000"/>
      <name val="Times New Roman"/>
      <family val="1"/>
    </font>
    <font>
      <sz val="9"/>
      <color rgb="FF00B0F0"/>
      <name val="Times New Roman"/>
      <family val="1"/>
    </font>
    <font>
      <b/>
      <sz val="11"/>
      <color rgb="FFFF0000"/>
      <name val="Times New Roman"/>
      <family val="1"/>
    </font>
    <font>
      <b/>
      <i/>
      <sz val="8"/>
      <name val="Times New Roman"/>
      <family val="1"/>
    </font>
    <font>
      <i/>
      <sz val="8"/>
      <name val="Times New Roman"/>
      <family val="1"/>
    </font>
    <font>
      <b/>
      <sz val="8"/>
      <color theme="1"/>
      <name val="Times New Roman"/>
      <family val="1"/>
    </font>
  </fonts>
  <fills count="11">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D9D9D9"/>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0" fontId="4" fillId="0" borderId="0"/>
    <xf numFmtId="0" fontId="45" fillId="0" borderId="0"/>
    <xf numFmtId="9" fontId="1" fillId="0" borderId="0" applyFont="0" applyFill="0" applyBorder="0" applyAlignment="0" applyProtection="0"/>
  </cellStyleXfs>
  <cellXfs count="705">
    <xf numFmtId="0" fontId="0" fillId="0" borderId="0" xfId="0"/>
    <xf numFmtId="49" fontId="0" fillId="0" borderId="0" xfId="0" applyNumberFormat="1"/>
    <xf numFmtId="49" fontId="3" fillId="0" borderId="0" xfId="0" applyNumberFormat="1" applyFont="1"/>
    <xf numFmtId="49" fontId="0" fillId="0" borderId="0" xfId="0" applyNumberFormat="1" applyFont="1"/>
    <xf numFmtId="49" fontId="0" fillId="2" borderId="0" xfId="0" applyNumberFormat="1" applyFont="1" applyFill="1"/>
    <xf numFmtId="49" fontId="0" fillId="2" borderId="0" xfId="0" applyNumberFormat="1" applyFont="1" applyFill="1" applyBorder="1"/>
    <xf numFmtId="49" fontId="0" fillId="0" borderId="0" xfId="0" applyNumberFormat="1" applyFont="1" applyFill="1"/>
    <xf numFmtId="49" fontId="0" fillId="0" borderId="0" xfId="0" applyNumberFormat="1" applyFont="1" applyFill="1" applyBorder="1"/>
    <xf numFmtId="49" fontId="0" fillId="2" borderId="0" xfId="0" applyNumberFormat="1" applyFont="1" applyFill="1" applyAlignment="1">
      <alignment horizontal="center"/>
    </xf>
    <xf numFmtId="49" fontId="19" fillId="0" borderId="0" xfId="0" applyNumberFormat="1" applyFont="1"/>
    <xf numFmtId="49" fontId="14" fillId="0" borderId="0" xfId="0" applyNumberFormat="1" applyFont="1"/>
    <xf numFmtId="49" fontId="0" fillId="2" borderId="0" xfId="0" applyNumberFormat="1" applyFont="1" applyFill="1" applyAlignment="1">
      <alignment horizontal="center" vertical="center"/>
    </xf>
    <xf numFmtId="49" fontId="0" fillId="2" borderId="0" xfId="0" applyNumberFormat="1" applyFont="1" applyFill="1" applyBorder="1" applyAlignment="1">
      <alignment horizontal="center" vertical="center"/>
    </xf>
    <xf numFmtId="49" fontId="16" fillId="0" borderId="0" xfId="0" applyNumberFormat="1" applyFont="1"/>
    <xf numFmtId="49" fontId="21" fillId="0" borderId="0" xfId="0" applyNumberFormat="1" applyFont="1"/>
    <xf numFmtId="49" fontId="17" fillId="0" borderId="0" xfId="0" applyNumberFormat="1" applyFont="1"/>
    <xf numFmtId="49" fontId="25" fillId="0" borderId="0" xfId="0" applyNumberFormat="1" applyFont="1"/>
    <xf numFmtId="49" fontId="15" fillId="0" borderId="0" xfId="0" applyNumberFormat="1" applyFont="1"/>
    <xf numFmtId="49" fontId="18" fillId="0" borderId="0" xfId="0" applyNumberFormat="1" applyFont="1"/>
    <xf numFmtId="49" fontId="6"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justify" vertical="center"/>
    </xf>
    <xf numFmtId="49" fontId="3" fillId="0" borderId="1" xfId="0" applyNumberFormat="1" applyFont="1" applyBorder="1" applyAlignment="1">
      <alignment horizontal="justify" vertical="center"/>
    </xf>
    <xf numFmtId="2" fontId="3" fillId="0" borderId="1" xfId="0" applyNumberFormat="1" applyFont="1" applyBorder="1" applyAlignment="1">
      <alignment horizontal="justify" vertical="center" wrapText="1"/>
    </xf>
    <xf numFmtId="49" fontId="0" fillId="0" borderId="0" xfId="0" applyNumberFormat="1" applyFont="1" applyFill="1" applyAlignment="1"/>
    <xf numFmtId="49" fontId="0" fillId="0" borderId="0" xfId="0" applyNumberFormat="1" applyFont="1" applyFill="1" applyAlignment="1">
      <alignment horizontal="center"/>
    </xf>
    <xf numFmtId="49" fontId="2" fillId="0" borderId="0" xfId="0" applyNumberFormat="1" applyFont="1" applyFill="1"/>
    <xf numFmtId="49" fontId="3" fillId="0" borderId="0" xfId="0" applyNumberFormat="1" applyFont="1" applyFill="1" applyAlignment="1">
      <alignment wrapText="1"/>
    </xf>
    <xf numFmtId="49" fontId="3" fillId="0" borderId="0" xfId="0" applyNumberFormat="1" applyFont="1" applyFill="1" applyAlignment="1">
      <alignment horizontal="center" wrapText="1"/>
    </xf>
    <xf numFmtId="49" fontId="21" fillId="0" borderId="1" xfId="0" applyNumberFormat="1" applyFont="1" applyBorder="1" applyAlignment="1">
      <alignment horizontal="center" vertical="center"/>
    </xf>
    <xf numFmtId="49" fontId="21" fillId="0" borderId="1" xfId="0" applyNumberFormat="1" applyFont="1" applyBorder="1" applyAlignment="1">
      <alignment horizontal="justify" vertical="center"/>
    </xf>
    <xf numFmtId="49" fontId="16" fillId="0" borderId="1" xfId="0" applyNumberFormat="1" applyFont="1" applyBorder="1" applyAlignment="1">
      <alignment horizontal="center" vertical="center"/>
    </xf>
    <xf numFmtId="49" fontId="16" fillId="0" borderId="1" xfId="0" applyNumberFormat="1" applyFont="1" applyBorder="1" applyAlignment="1">
      <alignment horizontal="justify" vertical="center"/>
    </xf>
    <xf numFmtId="9" fontId="4" fillId="2" borderId="0" xfId="4" applyFont="1" applyFill="1"/>
    <xf numFmtId="0" fontId="0" fillId="2" borderId="0" xfId="0" applyNumberFormat="1" applyFont="1" applyFill="1"/>
    <xf numFmtId="2" fontId="0" fillId="2" borderId="0" xfId="0" applyNumberFormat="1" applyFont="1" applyFill="1"/>
    <xf numFmtId="49" fontId="26" fillId="2" borderId="0" xfId="0" applyNumberFormat="1" applyFont="1" applyFill="1"/>
    <xf numFmtId="1" fontId="27" fillId="2" borderId="0" xfId="0" applyNumberFormat="1" applyFont="1" applyFill="1" applyAlignment="1">
      <alignment horizontal="center"/>
    </xf>
    <xf numFmtId="1" fontId="26" fillId="2" borderId="0" xfId="0" applyNumberFormat="1" applyFont="1" applyFill="1"/>
    <xf numFmtId="49" fontId="26" fillId="2" borderId="0" xfId="0" applyNumberFormat="1" applyFont="1" applyFill="1" applyAlignment="1">
      <alignment horizontal="center"/>
    </xf>
    <xf numFmtId="2" fontId="26" fillId="2" borderId="0" xfId="0" applyNumberFormat="1" applyFont="1" applyFill="1" applyAlignment="1">
      <alignment horizontal="center"/>
    </xf>
    <xf numFmtId="1" fontId="26" fillId="2" borderId="0" xfId="0" applyNumberFormat="1" applyFont="1" applyFill="1" applyAlignment="1">
      <alignment horizontal="center"/>
    </xf>
    <xf numFmtId="49" fontId="10" fillId="0" borderId="0" xfId="0" applyNumberFormat="1" applyFont="1" applyFill="1" applyBorder="1" applyAlignment="1">
      <alignment horizontal="center" vertical="top" wrapText="1"/>
    </xf>
    <xf numFmtId="49" fontId="23" fillId="2" borderId="1" xfId="0" applyNumberFormat="1" applyFont="1" applyFill="1" applyBorder="1" applyAlignment="1" applyProtection="1">
      <alignment horizontal="center" vertical="center" wrapText="1"/>
    </xf>
    <xf numFmtId="9" fontId="4" fillId="2" borderId="0" xfId="4" applyFont="1" applyFill="1" applyAlignment="1">
      <alignment horizontal="center" vertical="center"/>
    </xf>
    <xf numFmtId="164" fontId="23" fillId="2" borderId="1" xfId="1" applyNumberFormat="1" applyFont="1" applyFill="1" applyBorder="1" applyAlignment="1" applyProtection="1">
      <alignment horizontal="center" vertical="center"/>
    </xf>
    <xf numFmtId="49" fontId="23" fillId="2" borderId="2" xfId="0" applyNumberFormat="1" applyFont="1" applyFill="1" applyBorder="1" applyAlignment="1" applyProtection="1">
      <alignment horizontal="left" vertical="center" wrapText="1"/>
    </xf>
    <xf numFmtId="49" fontId="23" fillId="2" borderId="1" xfId="0" applyNumberFormat="1" applyFont="1" applyFill="1" applyBorder="1" applyAlignment="1" applyProtection="1">
      <alignment horizontal="center" vertical="center"/>
    </xf>
    <xf numFmtId="49" fontId="23" fillId="2" borderId="2" xfId="0" applyNumberFormat="1" applyFont="1" applyFill="1" applyBorder="1" applyAlignment="1" applyProtection="1">
      <alignment vertical="center"/>
    </xf>
    <xf numFmtId="49" fontId="23" fillId="2" borderId="0" xfId="0" applyNumberFormat="1" applyFont="1" applyFill="1"/>
    <xf numFmtId="49" fontId="23" fillId="2" borderId="1" xfId="0" applyNumberFormat="1" applyFont="1" applyFill="1" applyBorder="1"/>
    <xf numFmtId="49" fontId="23" fillId="2" borderId="2" xfId="0" applyNumberFormat="1" applyFont="1" applyFill="1" applyBorder="1" applyAlignment="1" applyProtection="1">
      <alignment vertical="center" wrapText="1"/>
    </xf>
    <xf numFmtId="49" fontId="23" fillId="2" borderId="1" xfId="0" applyNumberFormat="1" applyFont="1" applyFill="1" applyBorder="1" applyAlignment="1">
      <alignment horizontal="center"/>
    </xf>
    <xf numFmtId="49" fontId="23" fillId="0" borderId="1" xfId="0" applyNumberFormat="1" applyFont="1" applyFill="1" applyBorder="1" applyAlignment="1" applyProtection="1">
      <alignment horizontal="center" vertical="center" wrapText="1"/>
    </xf>
    <xf numFmtId="49" fontId="23" fillId="2" borderId="1" xfId="0" applyNumberFormat="1" applyFont="1" applyFill="1" applyBorder="1" applyAlignment="1" applyProtection="1">
      <alignment horizontal="left" vertical="center" wrapText="1"/>
    </xf>
    <xf numFmtId="164" fontId="23" fillId="2" borderId="1" xfId="1" applyNumberFormat="1" applyFont="1" applyFill="1" applyBorder="1" applyAlignment="1">
      <alignment horizontal="center"/>
    </xf>
    <xf numFmtId="49" fontId="23" fillId="2" borderId="1" xfId="0" applyNumberFormat="1" applyFont="1" applyFill="1" applyBorder="1" applyAlignment="1" applyProtection="1">
      <alignment vertical="center"/>
    </xf>
    <xf numFmtId="164" fontId="23" fillId="0" borderId="1" xfId="1" applyNumberFormat="1" applyFont="1" applyFill="1" applyBorder="1" applyAlignment="1" applyProtection="1">
      <alignment horizontal="center" vertical="center"/>
    </xf>
    <xf numFmtId="164" fontId="23" fillId="3" borderId="1" xfId="1" applyNumberFormat="1" applyFont="1" applyFill="1" applyBorder="1" applyAlignment="1" applyProtection="1">
      <alignment horizontal="center" vertical="center"/>
    </xf>
    <xf numFmtId="49" fontId="9" fillId="2" borderId="1" xfId="0" applyNumberFormat="1" applyFont="1" applyFill="1" applyBorder="1" applyAlignment="1" applyProtection="1">
      <alignment horizontal="center" vertical="center" wrapText="1"/>
    </xf>
    <xf numFmtId="49" fontId="0" fillId="2" borderId="0" xfId="0" applyNumberFormat="1" applyFill="1"/>
    <xf numFmtId="49" fontId="23" fillId="3" borderId="1" xfId="0" applyNumberFormat="1" applyFont="1" applyFill="1" applyBorder="1" applyAlignment="1" applyProtection="1">
      <alignment horizontal="center" vertical="center"/>
    </xf>
    <xf numFmtId="49" fontId="23" fillId="3" borderId="1" xfId="0" applyNumberFormat="1" applyFont="1" applyFill="1" applyBorder="1" applyAlignment="1" applyProtection="1">
      <alignment vertical="center"/>
    </xf>
    <xf numFmtId="49" fontId="0" fillId="3" borderId="0" xfId="0" applyNumberFormat="1" applyFont="1" applyFill="1"/>
    <xf numFmtId="49" fontId="23" fillId="3" borderId="1" xfId="0" applyNumberFormat="1" applyFont="1" applyFill="1" applyBorder="1" applyAlignment="1" applyProtection="1">
      <alignment horizontal="center" vertical="center" wrapText="1"/>
    </xf>
    <xf numFmtId="49" fontId="23" fillId="4" borderId="1" xfId="0" applyNumberFormat="1" applyFont="1" applyFill="1" applyBorder="1" applyAlignment="1" applyProtection="1">
      <alignment horizontal="left" vertical="center" wrapText="1"/>
    </xf>
    <xf numFmtId="49" fontId="0" fillId="4" borderId="0" xfId="0" applyNumberFormat="1" applyFont="1" applyFill="1"/>
    <xf numFmtId="49" fontId="0" fillId="3" borderId="0" xfId="0" applyNumberFormat="1" applyFont="1" applyFill="1" applyBorder="1" applyAlignment="1">
      <alignment vertical="top" wrapText="1"/>
    </xf>
    <xf numFmtId="49" fontId="0" fillId="3" borderId="0" xfId="0" applyNumberFormat="1" applyFont="1" applyFill="1" applyAlignment="1"/>
    <xf numFmtId="49" fontId="2" fillId="3" borderId="0" xfId="0" applyNumberFormat="1" applyFont="1" applyFill="1"/>
    <xf numFmtId="49" fontId="26" fillId="3" borderId="0" xfId="0" applyNumberFormat="1" applyFont="1" applyFill="1"/>
    <xf numFmtId="1" fontId="26" fillId="3" borderId="0" xfId="0" applyNumberFormat="1" applyFont="1" applyFill="1"/>
    <xf numFmtId="1" fontId="26" fillId="3" borderId="0" xfId="0" applyNumberFormat="1" applyFont="1" applyFill="1" applyAlignment="1">
      <alignment horizontal="center"/>
    </xf>
    <xf numFmtId="2" fontId="26" fillId="3" borderId="0" xfId="0" applyNumberFormat="1" applyFont="1" applyFill="1" applyAlignment="1">
      <alignment horizontal="center"/>
    </xf>
    <xf numFmtId="49" fontId="0" fillId="3" borderId="0" xfId="0" applyNumberFormat="1" applyFont="1" applyFill="1" applyAlignment="1">
      <alignment horizontal="center" vertical="center"/>
    </xf>
    <xf numFmtId="49" fontId="0" fillId="3" borderId="0" xfId="0" applyNumberFormat="1" applyFont="1" applyFill="1" applyBorder="1" applyAlignment="1">
      <alignment horizontal="center" vertical="center"/>
    </xf>
    <xf numFmtId="49" fontId="12" fillId="3" borderId="1" xfId="0" applyNumberFormat="1" applyFont="1" applyFill="1" applyBorder="1" applyAlignment="1" applyProtection="1">
      <alignment horizontal="center" vertical="center" wrapText="1"/>
    </xf>
    <xf numFmtId="164" fontId="12" fillId="3" borderId="1" xfId="1" applyNumberFormat="1" applyFont="1" applyFill="1" applyBorder="1" applyAlignment="1" applyProtection="1">
      <alignment horizontal="center" vertical="center"/>
    </xf>
    <xf numFmtId="164" fontId="12" fillId="3" borderId="1" xfId="1" applyNumberFormat="1" applyFont="1" applyFill="1" applyBorder="1" applyAlignment="1">
      <alignment horizontal="center"/>
    </xf>
    <xf numFmtId="49" fontId="9" fillId="3" borderId="1" xfId="0" applyNumberFormat="1" applyFont="1" applyFill="1" applyBorder="1" applyAlignment="1" applyProtection="1">
      <alignment horizontal="center" vertical="center"/>
    </xf>
    <xf numFmtId="49" fontId="9" fillId="3" borderId="1" xfId="0" applyNumberFormat="1" applyFont="1" applyFill="1" applyBorder="1" applyAlignment="1" applyProtection="1">
      <alignment vertical="center"/>
    </xf>
    <xf numFmtId="49" fontId="12" fillId="3" borderId="1" xfId="0" applyNumberFormat="1" applyFont="1" applyFill="1" applyBorder="1" applyAlignment="1" applyProtection="1">
      <alignment horizontal="center" vertical="center"/>
    </xf>
    <xf numFmtId="49" fontId="12" fillId="3" borderId="1" xfId="0" applyNumberFormat="1" applyFont="1" applyFill="1" applyBorder="1" applyAlignment="1" applyProtection="1">
      <alignment vertical="center"/>
    </xf>
    <xf numFmtId="49" fontId="0" fillId="3" borderId="0" xfId="0" applyNumberFormat="1" applyFont="1" applyFill="1" applyBorder="1"/>
    <xf numFmtId="49" fontId="0" fillId="3" borderId="0" xfId="0" applyNumberFormat="1" applyFont="1" applyFill="1" applyAlignment="1">
      <alignment horizontal="center"/>
    </xf>
    <xf numFmtId="49" fontId="0" fillId="3" borderId="0" xfId="0" applyNumberFormat="1" applyFont="1" applyFill="1" applyBorder="1" applyAlignment="1"/>
    <xf numFmtId="0" fontId="26" fillId="3" borderId="0" xfId="0" applyNumberFormat="1" applyFont="1" applyFill="1" applyAlignment="1">
      <alignment horizontal="center"/>
    </xf>
    <xf numFmtId="49" fontId="28" fillId="3" borderId="1" xfId="0" applyNumberFormat="1" applyFont="1" applyFill="1" applyBorder="1" applyAlignment="1" applyProtection="1">
      <alignment horizontal="center" vertical="center"/>
    </xf>
    <xf numFmtId="49" fontId="28" fillId="3" borderId="1" xfId="0" applyNumberFormat="1" applyFont="1" applyFill="1" applyBorder="1" applyAlignment="1" applyProtection="1">
      <alignment vertical="center"/>
    </xf>
    <xf numFmtId="49" fontId="23" fillId="3" borderId="3" xfId="0" applyNumberFormat="1" applyFont="1" applyFill="1" applyBorder="1" applyAlignment="1" applyProtection="1">
      <alignment vertical="center"/>
    </xf>
    <xf numFmtId="0" fontId="2" fillId="0" borderId="0" xfId="0" applyFont="1" applyAlignment="1">
      <alignment vertical="center"/>
    </xf>
    <xf numFmtId="0" fontId="29" fillId="0" borderId="1" xfId="0" applyFont="1" applyFill="1" applyBorder="1" applyAlignment="1">
      <alignment horizontal="center" vertical="center" wrapText="1"/>
    </xf>
    <xf numFmtId="49" fontId="29" fillId="2" borderId="1" xfId="0" applyNumberFormat="1" applyFont="1" applyFill="1" applyBorder="1" applyAlignment="1" applyProtection="1">
      <alignment horizontal="center" vertical="center"/>
    </xf>
    <xf numFmtId="49" fontId="29" fillId="2" borderId="1" xfId="0" applyNumberFormat="1" applyFont="1" applyFill="1" applyBorder="1" applyAlignment="1" applyProtection="1">
      <alignment vertical="center"/>
    </xf>
    <xf numFmtId="49" fontId="29" fillId="2" borderId="1" xfId="0" applyNumberFormat="1" applyFont="1" applyFill="1" applyBorder="1"/>
    <xf numFmtId="49" fontId="29" fillId="2" borderId="1" xfId="0" applyNumberFormat="1" applyFont="1" applyFill="1" applyBorder="1" applyAlignment="1" applyProtection="1">
      <alignment vertical="center" wrapText="1"/>
    </xf>
    <xf numFmtId="0" fontId="65" fillId="0" borderId="1" xfId="0"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top" wrapText="1"/>
    </xf>
    <xf numFmtId="49" fontId="0" fillId="0" borderId="0" xfId="0" applyNumberFormat="1" applyFont="1" applyFill="1" applyBorder="1" applyAlignment="1"/>
    <xf numFmtId="49" fontId="32" fillId="0" borderId="0" xfId="0" applyNumberFormat="1" applyFont="1"/>
    <xf numFmtId="49" fontId="11" fillId="0" borderId="4" xfId="0" applyNumberFormat="1" applyFont="1" applyFill="1" applyBorder="1" applyAlignment="1">
      <alignment wrapText="1"/>
    </xf>
    <xf numFmtId="49" fontId="0" fillId="0" borderId="0" xfId="0" applyNumberFormat="1" applyFont="1" applyAlignment="1">
      <alignment horizontal="left"/>
    </xf>
    <xf numFmtId="49" fontId="18" fillId="0" borderId="5" xfId="0" applyNumberFormat="1" applyFont="1" applyBorder="1" applyAlignment="1"/>
    <xf numFmtId="49" fontId="3" fillId="0" borderId="1" xfId="0" applyNumberFormat="1" applyFont="1" applyBorder="1" applyAlignment="1">
      <alignment horizontal="center"/>
    </xf>
    <xf numFmtId="49" fontId="0" fillId="0" borderId="5" xfId="0" applyNumberFormat="1" applyFill="1" applyBorder="1" applyAlignment="1">
      <alignment horizontal="left" vertical="top" wrapText="1"/>
    </xf>
    <xf numFmtId="49" fontId="10" fillId="0" borderId="5" xfId="0" applyNumberFormat="1" applyFont="1" applyFill="1" applyBorder="1" applyAlignment="1">
      <alignment horizontal="center" vertical="top" wrapText="1"/>
    </xf>
    <xf numFmtId="49" fontId="33" fillId="2" borderId="5" xfId="0" applyNumberFormat="1" applyFont="1" applyFill="1" applyBorder="1" applyAlignment="1">
      <alignment horizontal="center" vertical="top" wrapText="1"/>
    </xf>
    <xf numFmtId="1" fontId="33" fillId="2" borderId="5" xfId="0" applyNumberFormat="1" applyFont="1" applyFill="1" applyBorder="1" applyAlignment="1">
      <alignment horizontal="center" vertical="top" wrapText="1"/>
    </xf>
    <xf numFmtId="1" fontId="34" fillId="2" borderId="5" xfId="0" applyNumberFormat="1" applyFont="1" applyFill="1" applyBorder="1" applyAlignment="1">
      <alignment horizontal="center" vertical="top" wrapText="1"/>
    </xf>
    <xf numFmtId="49" fontId="12" fillId="0" borderId="1" xfId="0" applyNumberFormat="1" applyFont="1" applyBorder="1" applyAlignment="1">
      <alignment horizontal="center"/>
    </xf>
    <xf numFmtId="0" fontId="0" fillId="0" borderId="0" xfId="0" applyAlignment="1">
      <alignment wrapText="1"/>
    </xf>
    <xf numFmtId="0" fontId="12" fillId="0" borderId="1" xfId="0" applyFont="1" applyBorder="1" applyAlignment="1">
      <alignment horizontal="center" wrapText="1"/>
    </xf>
    <xf numFmtId="49" fontId="35" fillId="2" borderId="0" xfId="0" applyNumberFormat="1" applyFont="1" applyFill="1" applyBorder="1" applyAlignment="1"/>
    <xf numFmtId="49" fontId="17" fillId="0" borderId="0" xfId="0" applyNumberFormat="1" applyFont="1" applyBorder="1" applyAlignment="1">
      <alignment horizontal="right"/>
    </xf>
    <xf numFmtId="49" fontId="11" fillId="0" borderId="0" xfId="0" applyNumberFormat="1" applyFont="1" applyFill="1" applyBorder="1" applyAlignment="1">
      <alignment wrapText="1"/>
    </xf>
    <xf numFmtId="49" fontId="0" fillId="0" borderId="0" xfId="0" applyNumberFormat="1" applyAlignment="1">
      <alignment horizontal="center"/>
    </xf>
    <xf numFmtId="0" fontId="38" fillId="0" borderId="0" xfId="0" applyFont="1"/>
    <xf numFmtId="49" fontId="0" fillId="0" borderId="0" xfId="0" applyNumberFormat="1" applyFill="1" applyAlignment="1"/>
    <xf numFmtId="0" fontId="39" fillId="0" borderId="5" xfId="0" applyFont="1" applyBorder="1" applyAlignment="1"/>
    <xf numFmtId="0" fontId="35" fillId="2" borderId="0" xfId="0" applyFont="1" applyFill="1"/>
    <xf numFmtId="1" fontId="35" fillId="2" borderId="0" xfId="0" applyNumberFormat="1" applyFont="1" applyFill="1" applyAlignment="1">
      <alignment horizontal="center"/>
    </xf>
    <xf numFmtId="2" fontId="35" fillId="2" borderId="0" xfId="0" applyNumberFormat="1" applyFont="1" applyFill="1"/>
    <xf numFmtId="0" fontId="40" fillId="0" borderId="5" xfId="0" applyFont="1" applyBorder="1" applyAlignment="1"/>
    <xf numFmtId="0" fontId="42" fillId="0" borderId="1" xfId="0" applyFont="1" applyBorder="1" applyAlignment="1">
      <alignment horizontal="center"/>
    </xf>
    <xf numFmtId="0" fontId="41" fillId="0" borderId="8" xfId="0" applyFont="1" applyBorder="1" applyAlignment="1">
      <alignment horizontal="center" vertical="center" wrapText="1"/>
    </xf>
    <xf numFmtId="0" fontId="38" fillId="0" borderId="0" xfId="0" applyFont="1" applyAlignment="1">
      <alignment horizontal="center"/>
    </xf>
    <xf numFmtId="0" fontId="40" fillId="0" borderId="0" xfId="0" applyFont="1"/>
    <xf numFmtId="0" fontId="3" fillId="0" borderId="0" xfId="0" applyNumberFormat="1" applyFont="1" applyAlignment="1"/>
    <xf numFmtId="0" fontId="2" fillId="0" borderId="0" xfId="0" applyFont="1"/>
    <xf numFmtId="0" fontId="44" fillId="2" borderId="0" xfId="0" applyNumberFormat="1" applyFont="1" applyFill="1" applyBorder="1" applyAlignment="1">
      <alignment horizontal="center" wrapText="1"/>
    </xf>
    <xf numFmtId="2" fontId="26" fillId="2" borderId="0" xfId="0" applyNumberFormat="1" applyFont="1" applyFill="1"/>
    <xf numFmtId="49" fontId="16" fillId="0" borderId="0" xfId="3" applyNumberFormat="1" applyFont="1" applyFill="1" applyBorder="1" applyAlignment="1">
      <alignment vertical="center" wrapText="1"/>
    </xf>
    <xf numFmtId="0" fontId="47" fillId="0" borderId="0" xfId="3" applyFont="1" applyBorder="1" applyAlignment="1">
      <alignment wrapText="1"/>
    </xf>
    <xf numFmtId="49" fontId="48" fillId="0" borderId="0" xfId="3" applyNumberFormat="1" applyFont="1" applyFill="1" applyBorder="1" applyAlignment="1">
      <alignment vertical="center" wrapText="1"/>
    </xf>
    <xf numFmtId="49" fontId="40" fillId="0" borderId="0" xfId="0" applyNumberFormat="1" applyFont="1"/>
    <xf numFmtId="49" fontId="23" fillId="4"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49" fontId="2" fillId="0" borderId="0" xfId="0" applyNumberFormat="1" applyFont="1" applyFill="1" applyProtection="1"/>
    <xf numFmtId="49" fontId="0" fillId="0" borderId="0" xfId="0" applyNumberFormat="1" applyFont="1" applyFill="1" applyProtection="1"/>
    <xf numFmtId="49" fontId="26" fillId="2" borderId="0" xfId="0" applyNumberFormat="1" applyFont="1" applyFill="1" applyProtection="1"/>
    <xf numFmtId="1" fontId="27" fillId="2" borderId="0" xfId="0" applyNumberFormat="1" applyFont="1" applyFill="1" applyAlignment="1" applyProtection="1">
      <alignment horizontal="center"/>
    </xf>
    <xf numFmtId="1" fontId="26" fillId="2" borderId="0" xfId="0" applyNumberFormat="1" applyFont="1" applyFill="1" applyProtection="1"/>
    <xf numFmtId="49" fontId="0" fillId="0" borderId="0" xfId="0" applyNumberFormat="1" applyFont="1" applyFill="1" applyAlignment="1" applyProtection="1">
      <alignment horizontal="center"/>
    </xf>
    <xf numFmtId="49" fontId="23" fillId="2" borderId="0" xfId="0" applyNumberFormat="1" applyFont="1" applyFill="1" applyProtection="1"/>
    <xf numFmtId="49" fontId="23" fillId="2" borderId="1" xfId="0" applyNumberFormat="1" applyFont="1" applyFill="1" applyBorder="1" applyProtection="1"/>
    <xf numFmtId="49" fontId="0" fillId="2" borderId="0" xfId="0" applyNumberFormat="1" applyFont="1" applyFill="1" applyProtection="1">
      <protection locked="0"/>
    </xf>
    <xf numFmtId="49" fontId="0" fillId="0" borderId="0" xfId="0" applyNumberFormat="1" applyFont="1" applyFill="1" applyAlignment="1" applyProtection="1">
      <protection locked="0"/>
    </xf>
    <xf numFmtId="49" fontId="2" fillId="0" borderId="0" xfId="0" applyNumberFormat="1" applyFont="1" applyFill="1" applyProtection="1">
      <protection locked="0"/>
    </xf>
    <xf numFmtId="49" fontId="0" fillId="0" borderId="0" xfId="0" applyNumberFormat="1" applyFont="1" applyFill="1" applyProtection="1">
      <protection locked="0"/>
    </xf>
    <xf numFmtId="49" fontId="0" fillId="0" borderId="0" xfId="0" applyNumberFormat="1" applyFont="1" applyFill="1" applyAlignment="1" applyProtection="1">
      <alignment horizontal="center"/>
      <protection locked="0"/>
    </xf>
    <xf numFmtId="49" fontId="0" fillId="2" borderId="0" xfId="0" applyNumberFormat="1" applyFont="1" applyFill="1" applyAlignment="1" applyProtection="1">
      <alignment horizontal="center" vertical="center"/>
      <protection locked="0"/>
    </xf>
    <xf numFmtId="49" fontId="0" fillId="2" borderId="0" xfId="0" applyNumberFormat="1" applyFont="1" applyFill="1" applyBorder="1" applyAlignment="1" applyProtection="1">
      <alignment horizontal="center" vertical="center"/>
      <protection locked="0"/>
    </xf>
    <xf numFmtId="49" fontId="0" fillId="0" borderId="0" xfId="0" applyNumberFormat="1" applyFont="1" applyFill="1" applyBorder="1" applyProtection="1">
      <protection locked="0"/>
    </xf>
    <xf numFmtId="49" fontId="0" fillId="2" borderId="0" xfId="0" applyNumberFormat="1" applyFont="1" applyFill="1" applyBorder="1" applyProtection="1">
      <protection locked="0"/>
    </xf>
    <xf numFmtId="49" fontId="66" fillId="0" borderId="0" xfId="0" applyNumberFormat="1" applyFont="1" applyFill="1" applyAlignment="1" applyProtection="1">
      <protection locked="0"/>
    </xf>
    <xf numFmtId="49" fontId="3" fillId="0" borderId="0" xfId="0" applyNumberFormat="1" applyFont="1" applyFill="1" applyAlignment="1" applyProtection="1">
      <alignment wrapText="1"/>
      <protection locked="0"/>
    </xf>
    <xf numFmtId="49" fontId="67" fillId="0" borderId="0" xfId="0" applyNumberFormat="1" applyFont="1" applyFill="1" applyAlignment="1" applyProtection="1">
      <alignment wrapText="1"/>
      <protection locked="0"/>
    </xf>
    <xf numFmtId="49" fontId="3" fillId="0" borderId="0" xfId="0" applyNumberFormat="1" applyFont="1" applyFill="1" applyAlignment="1" applyProtection="1">
      <alignment horizontal="center" wrapText="1"/>
      <protection locked="0"/>
    </xf>
    <xf numFmtId="49" fontId="67" fillId="0" borderId="0" xfId="0" applyNumberFormat="1" applyFont="1" applyFill="1" applyAlignment="1" applyProtection="1">
      <alignment horizontal="center" wrapText="1"/>
      <protection locked="0"/>
    </xf>
    <xf numFmtId="49" fontId="66" fillId="2" borderId="0" xfId="0" applyNumberFormat="1" applyFont="1" applyFill="1" applyProtection="1">
      <protection locked="0"/>
    </xf>
    <xf numFmtId="49" fontId="0" fillId="2" borderId="0" xfId="0" applyNumberFormat="1" applyFont="1" applyFill="1" applyAlignment="1" applyProtection="1">
      <alignment horizontal="center"/>
      <protection locked="0"/>
    </xf>
    <xf numFmtId="49" fontId="66" fillId="2" borderId="0" xfId="0" applyNumberFormat="1" applyFont="1" applyFill="1" applyAlignment="1" applyProtection="1">
      <alignment horizontal="center"/>
      <protection locked="0"/>
    </xf>
    <xf numFmtId="49" fontId="9" fillId="0" borderId="4" xfId="0" applyNumberFormat="1" applyFont="1" applyBorder="1" applyAlignment="1">
      <alignment horizontal="center"/>
    </xf>
    <xf numFmtId="164" fontId="12" fillId="2" borderId="0" xfId="1" applyNumberFormat="1" applyFont="1" applyFill="1" applyBorder="1" applyAlignment="1">
      <alignment horizontal="center"/>
    </xf>
    <xf numFmtId="49" fontId="11" fillId="0" borderId="4" xfId="0" applyNumberFormat="1" applyFont="1" applyFill="1" applyBorder="1" applyAlignment="1" applyProtection="1">
      <alignment wrapText="1"/>
      <protection locked="0"/>
    </xf>
    <xf numFmtId="49" fontId="11" fillId="0" borderId="0" xfId="0" applyNumberFormat="1" applyFont="1" applyFill="1" applyBorder="1" applyAlignment="1" applyProtection="1">
      <alignment wrapText="1"/>
      <protection locked="0"/>
    </xf>
    <xf numFmtId="49" fontId="11" fillId="0" borderId="0" xfId="0" applyNumberFormat="1" applyFont="1" applyFill="1" applyBorder="1" applyAlignment="1" applyProtection="1">
      <protection locked="0"/>
    </xf>
    <xf numFmtId="0" fontId="0" fillId="0" borderId="1" xfId="0" applyBorder="1"/>
    <xf numFmtId="0" fontId="0" fillId="0" borderId="1" xfId="0" applyBorder="1" applyAlignment="1">
      <alignment horizontal="right"/>
    </xf>
    <xf numFmtId="0" fontId="0" fillId="0" borderId="1" xfId="0" applyFill="1" applyBorder="1" applyAlignment="1">
      <alignment wrapText="1"/>
    </xf>
    <xf numFmtId="49" fontId="12" fillId="2" borderId="1" xfId="0" applyNumberFormat="1" applyFont="1" applyFill="1" applyBorder="1" applyAlignment="1" applyProtection="1">
      <alignment horizontal="center" vertical="center" wrapText="1"/>
    </xf>
    <xf numFmtId="49" fontId="12" fillId="2" borderId="1" xfId="0" applyNumberFormat="1" applyFont="1" applyFill="1" applyBorder="1" applyAlignment="1" applyProtection="1">
      <alignment horizontal="center" vertical="center"/>
    </xf>
    <xf numFmtId="49" fontId="12" fillId="2" borderId="2" xfId="0" applyNumberFormat="1" applyFont="1" applyFill="1" applyBorder="1" applyAlignment="1" applyProtection="1">
      <alignment vertical="center"/>
    </xf>
    <xf numFmtId="49" fontId="12" fillId="2" borderId="2" xfId="0" applyNumberFormat="1" applyFont="1" applyFill="1" applyBorder="1" applyAlignment="1" applyProtection="1">
      <alignment vertical="center" wrapText="1"/>
    </xf>
    <xf numFmtId="49" fontId="7" fillId="0" borderId="1" xfId="0" applyNumberFormat="1" applyFont="1" applyBorder="1" applyAlignment="1">
      <alignment horizontal="center" vertical="center" wrapText="1"/>
    </xf>
    <xf numFmtId="49" fontId="12" fillId="2" borderId="2" xfId="0" applyNumberFormat="1" applyFont="1" applyFill="1" applyBorder="1" applyAlignment="1" applyProtection="1">
      <alignment vertical="center"/>
      <protection locked="0"/>
    </xf>
    <xf numFmtId="164" fontId="12" fillId="2" borderId="1" xfId="1" applyNumberFormat="1" applyFont="1" applyFill="1" applyBorder="1" applyAlignment="1" applyProtection="1">
      <alignment horizontal="center" vertical="center"/>
      <protection locked="0"/>
    </xf>
    <xf numFmtId="164" fontId="12" fillId="4" borderId="9" xfId="1" applyNumberFormat="1" applyFont="1" applyFill="1" applyBorder="1" applyAlignment="1" applyProtection="1">
      <alignment vertical="center" wrapText="1"/>
      <protection locked="0"/>
    </xf>
    <xf numFmtId="49" fontId="12" fillId="2" borderId="0" xfId="0" applyNumberFormat="1" applyFont="1" applyFill="1" applyProtection="1">
      <protection locked="0"/>
    </xf>
    <xf numFmtId="49" fontId="12" fillId="2" borderId="1" xfId="0" applyNumberFormat="1" applyFont="1" applyFill="1" applyBorder="1" applyProtection="1">
      <protection locked="0"/>
    </xf>
    <xf numFmtId="49" fontId="12" fillId="2" borderId="2" xfId="0" applyNumberFormat="1" applyFont="1" applyFill="1" applyBorder="1" applyAlignment="1" applyProtection="1">
      <alignment vertical="center" wrapText="1"/>
      <protection locked="0"/>
    </xf>
    <xf numFmtId="0" fontId="2" fillId="6" borderId="1" xfId="0" applyFont="1" applyFill="1" applyBorder="1" applyAlignment="1">
      <alignment wrapText="1"/>
    </xf>
    <xf numFmtId="164" fontId="3" fillId="2" borderId="1" xfId="1" applyNumberFormat="1" applyFont="1" applyFill="1" applyBorder="1" applyAlignment="1" applyProtection="1">
      <alignment horizontal="center" vertical="center"/>
      <protection locked="0"/>
    </xf>
    <xf numFmtId="164" fontId="7" fillId="2" borderId="1" xfId="1" applyNumberFormat="1" applyFont="1" applyFill="1" applyBorder="1" applyAlignment="1" applyProtection="1">
      <alignment horizontal="center" vertical="center"/>
      <protection locked="0"/>
    </xf>
    <xf numFmtId="164" fontId="3" fillId="2" borderId="1" xfId="1" applyNumberFormat="1" applyFont="1" applyFill="1" applyBorder="1" applyAlignment="1" applyProtection="1">
      <alignment horizontal="center" vertical="center" wrapText="1"/>
      <protection locked="0"/>
    </xf>
    <xf numFmtId="49" fontId="11" fillId="0" borderId="4" xfId="0" applyNumberFormat="1" applyFont="1" applyFill="1" applyBorder="1" applyAlignment="1" applyProtection="1">
      <alignment wrapText="1"/>
    </xf>
    <xf numFmtId="49" fontId="0" fillId="0" borderId="0" xfId="0" applyNumberFormat="1" applyFont="1" applyFill="1" applyBorder="1" applyProtection="1"/>
    <xf numFmtId="49" fontId="11" fillId="0" borderId="0" xfId="0" applyNumberFormat="1" applyFont="1" applyFill="1" applyBorder="1" applyAlignment="1" applyProtection="1">
      <alignment wrapText="1"/>
    </xf>
    <xf numFmtId="49" fontId="11" fillId="0" borderId="0" xfId="0" applyNumberFormat="1" applyFont="1" applyFill="1" applyBorder="1" applyAlignment="1" applyProtection="1"/>
    <xf numFmtId="49" fontId="66" fillId="0" borderId="0" xfId="0" applyNumberFormat="1" applyFont="1" applyFill="1" applyAlignment="1" applyProtection="1"/>
    <xf numFmtId="49" fontId="3" fillId="0" borderId="0" xfId="0" applyNumberFormat="1" applyFont="1" applyFill="1" applyAlignment="1" applyProtection="1">
      <alignment wrapText="1"/>
    </xf>
    <xf numFmtId="49" fontId="12" fillId="2" borderId="0" xfId="0" applyNumberFormat="1" applyFont="1" applyFill="1" applyProtection="1"/>
    <xf numFmtId="49" fontId="12" fillId="2" borderId="1" xfId="0" applyNumberFormat="1" applyFont="1" applyFill="1" applyBorder="1" applyProtection="1"/>
    <xf numFmtId="164" fontId="53" fillId="2" borderId="9" xfId="1" applyNumberFormat="1" applyFont="1" applyFill="1" applyBorder="1" applyAlignment="1" applyProtection="1">
      <alignment vertical="center" wrapText="1"/>
      <protection locked="0"/>
    </xf>
    <xf numFmtId="164" fontId="53" fillId="2" borderId="1" xfId="1" applyNumberFormat="1" applyFont="1" applyFill="1" applyBorder="1" applyAlignment="1" applyProtection="1">
      <alignment horizontal="center" vertical="center"/>
      <protection locked="0"/>
    </xf>
    <xf numFmtId="49" fontId="26" fillId="2" borderId="0" xfId="0" applyNumberFormat="1" applyFont="1" applyFill="1" applyAlignment="1" applyProtection="1">
      <alignment horizontal="center"/>
    </xf>
    <xf numFmtId="49" fontId="11" fillId="0" borderId="4" xfId="0" applyNumberFormat="1" applyFont="1" applyFill="1" applyBorder="1" applyAlignment="1" applyProtection="1">
      <alignment vertical="center" wrapText="1"/>
    </xf>
    <xf numFmtId="49" fontId="11" fillId="0" borderId="0" xfId="0" applyNumberFormat="1" applyFont="1" applyFill="1" applyBorder="1" applyAlignment="1" applyProtection="1">
      <alignment vertical="center" wrapText="1"/>
    </xf>
    <xf numFmtId="49" fontId="3" fillId="0" borderId="0" xfId="0" applyNumberFormat="1" applyFont="1" applyFill="1" applyAlignment="1" applyProtection="1">
      <alignment horizontal="center" wrapText="1"/>
    </xf>
    <xf numFmtId="49" fontId="0" fillId="2" borderId="0" xfId="0" applyNumberFormat="1" applyFont="1" applyFill="1" applyProtection="1"/>
    <xf numFmtId="49" fontId="0" fillId="2" borderId="0" xfId="0" applyNumberFormat="1" applyFont="1" applyFill="1" applyAlignment="1" applyProtection="1">
      <alignment horizontal="center"/>
    </xf>
    <xf numFmtId="49" fontId="12" fillId="4" borderId="1" xfId="0" applyNumberFormat="1" applyFont="1" applyFill="1" applyBorder="1" applyAlignment="1" applyProtection="1">
      <alignment horizontal="center" vertical="center"/>
      <protection locked="0"/>
    </xf>
    <xf numFmtId="164" fontId="53" fillId="0" borderId="1" xfId="1" applyNumberFormat="1" applyFont="1" applyFill="1" applyBorder="1" applyAlignment="1" applyProtection="1">
      <alignment horizontal="center" vertical="center"/>
      <protection locked="0"/>
    </xf>
    <xf numFmtId="49" fontId="55" fillId="0" borderId="0" xfId="0" applyNumberFormat="1" applyFont="1"/>
    <xf numFmtId="49" fontId="11" fillId="0" borderId="0" xfId="0" applyNumberFormat="1" applyFont="1" applyFill="1"/>
    <xf numFmtId="164" fontId="10" fillId="0" borderId="0" xfId="1" applyNumberFormat="1" applyFont="1"/>
    <xf numFmtId="49" fontId="11" fillId="0" borderId="0" xfId="0" applyNumberFormat="1" applyFont="1"/>
    <xf numFmtId="49" fontId="0" fillId="0" borderId="0" xfId="0" applyNumberFormat="1" applyFont="1" applyProtection="1">
      <protection locked="0"/>
    </xf>
    <xf numFmtId="49" fontId="6" fillId="0" borderId="1" xfId="0" applyNumberFormat="1" applyFont="1" applyBorder="1" applyAlignment="1" applyProtection="1">
      <alignment horizontal="center"/>
      <protection locked="0"/>
    </xf>
    <xf numFmtId="49" fontId="6" fillId="2" borderId="1" xfId="0" applyNumberFormat="1" applyFont="1" applyFill="1" applyBorder="1" applyAlignment="1" applyProtection="1">
      <alignment horizontal="left"/>
      <protection locked="0"/>
    </xf>
    <xf numFmtId="49" fontId="29" fillId="0" borderId="1" xfId="0" applyNumberFormat="1" applyFont="1" applyBorder="1" applyAlignment="1" applyProtection="1">
      <alignment horizontal="center"/>
      <protection locked="0"/>
    </xf>
    <xf numFmtId="49" fontId="29" fillId="2" borderId="1" xfId="0" applyNumberFormat="1" applyFont="1" applyFill="1" applyBorder="1" applyAlignment="1" applyProtection="1">
      <alignment horizontal="left"/>
      <protection locked="0"/>
    </xf>
    <xf numFmtId="2" fontId="0" fillId="0" borderId="0" xfId="0" applyNumberFormat="1" applyProtection="1">
      <protection locked="0"/>
    </xf>
    <xf numFmtId="49" fontId="3" fillId="0" borderId="1" xfId="0" applyNumberFormat="1" applyFont="1" applyBorder="1" applyAlignment="1" applyProtection="1">
      <alignment horizontal="center"/>
      <protection locked="0"/>
    </xf>
    <xf numFmtId="49" fontId="3" fillId="2" borderId="1" xfId="0" applyNumberFormat="1" applyFont="1" applyFill="1" applyBorder="1" applyAlignment="1" applyProtection="1">
      <alignment horizontal="left"/>
      <protection locked="0"/>
    </xf>
    <xf numFmtId="164" fontId="11" fillId="0" borderId="4" xfId="1" applyNumberFormat="1" applyFont="1" applyFill="1" applyBorder="1" applyAlignment="1">
      <alignment wrapText="1"/>
    </xf>
    <xf numFmtId="164" fontId="10" fillId="0" borderId="0" xfId="1" applyNumberFormat="1" applyFont="1" applyFill="1" applyAlignment="1"/>
    <xf numFmtId="164" fontId="10" fillId="0" borderId="0" xfId="1" applyNumberFormat="1" applyFont="1" applyAlignment="1"/>
    <xf numFmtId="49" fontId="0" fillId="2" borderId="0" xfId="0" applyNumberFormat="1" applyFont="1" applyFill="1" applyAlignment="1">
      <alignment horizontal="left"/>
    </xf>
    <xf numFmtId="1" fontId="0" fillId="2" borderId="0" xfId="0" applyNumberFormat="1" applyFont="1" applyFill="1" applyAlignment="1">
      <alignment horizontal="center"/>
    </xf>
    <xf numFmtId="0" fontId="0" fillId="0" borderId="0" xfId="0" applyAlignment="1"/>
    <xf numFmtId="49" fontId="11" fillId="0" borderId="0" xfId="0" applyNumberFormat="1" applyFont="1" applyFill="1" applyBorder="1" applyAlignment="1">
      <alignment vertical="center" wrapText="1"/>
    </xf>
    <xf numFmtId="164" fontId="10" fillId="2" borderId="0" xfId="1" applyNumberFormat="1" applyFont="1" applyFill="1" applyBorder="1" applyAlignment="1">
      <alignment horizontal="center" wrapText="1"/>
    </xf>
    <xf numFmtId="164" fontId="11" fillId="2" borderId="0" xfId="1" applyNumberFormat="1" applyFont="1" applyFill="1" applyBorder="1" applyAlignment="1">
      <alignment horizontal="center"/>
    </xf>
    <xf numFmtId="49" fontId="11" fillId="0" borderId="0" xfId="0" applyNumberFormat="1" applyFont="1" applyFill="1" applyBorder="1"/>
    <xf numFmtId="49" fontId="11" fillId="2" borderId="0" xfId="0" applyNumberFormat="1" applyFont="1" applyFill="1" applyBorder="1"/>
    <xf numFmtId="43" fontId="10" fillId="0" borderId="0" xfId="1" applyFont="1"/>
    <xf numFmtId="0" fontId="12" fillId="0" borderId="1" xfId="0" applyFont="1" applyBorder="1" applyAlignment="1" applyProtection="1">
      <alignment horizontal="center"/>
      <protection locked="0"/>
    </xf>
    <xf numFmtId="0" fontId="12" fillId="0" borderId="1" xfId="0" applyFont="1" applyBorder="1" applyProtection="1">
      <protection locked="0"/>
    </xf>
    <xf numFmtId="164" fontId="11" fillId="0" borderId="4" xfId="1" applyNumberFormat="1" applyFont="1" applyBorder="1" applyAlignment="1"/>
    <xf numFmtId="0" fontId="6" fillId="0" borderId="1" xfId="0" applyFont="1" applyBorder="1" applyAlignment="1" applyProtection="1">
      <alignment horizontal="center"/>
      <protection locked="0"/>
    </xf>
    <xf numFmtId="0" fontId="6" fillId="2" borderId="1" xfId="0" applyFont="1" applyFill="1" applyBorder="1" applyAlignment="1" applyProtection="1">
      <alignment horizontal="left"/>
      <protection locked="0"/>
    </xf>
    <xf numFmtId="0" fontId="29" fillId="0" borderId="1" xfId="0" applyFont="1" applyBorder="1" applyAlignment="1" applyProtection="1">
      <alignment horizontal="center"/>
      <protection locked="0"/>
    </xf>
    <xf numFmtId="0" fontId="43" fillId="0" borderId="1" xfId="0" applyFont="1" applyBorder="1" applyAlignment="1" applyProtection="1">
      <alignment horizontal="center"/>
      <protection locked="0"/>
    </xf>
    <xf numFmtId="0" fontId="43" fillId="2" borderId="1" xfId="0" applyFont="1" applyFill="1" applyBorder="1" applyAlignment="1" applyProtection="1">
      <alignment horizontal="left"/>
      <protection locked="0"/>
    </xf>
    <xf numFmtId="0" fontId="42" fillId="0" borderId="1" xfId="0" applyFont="1" applyBorder="1" applyAlignment="1" applyProtection="1">
      <alignment horizontal="center"/>
      <protection locked="0"/>
    </xf>
    <xf numFmtId="0" fontId="23" fillId="0" borderId="1"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49" fontId="15" fillId="0" borderId="4" xfId="3" applyNumberFormat="1" applyFont="1" applyFill="1" applyBorder="1" applyAlignment="1">
      <alignment vertical="center" wrapText="1"/>
    </xf>
    <xf numFmtId="0" fontId="49" fillId="0" borderId="0" xfId="3" applyFont="1" applyBorder="1" applyAlignment="1">
      <alignment wrapText="1"/>
    </xf>
    <xf numFmtId="0" fontId="46" fillId="0" borderId="0" xfId="3" applyFont="1" applyBorder="1" applyAlignment="1">
      <alignment vertical="center" wrapText="1"/>
    </xf>
    <xf numFmtId="164" fontId="8" fillId="0" borderId="1" xfId="1" applyNumberFormat="1" applyFont="1" applyBorder="1" applyProtection="1">
      <protection locked="0"/>
    </xf>
    <xf numFmtId="49" fontId="68" fillId="2" borderId="0" xfId="0" applyNumberFormat="1" applyFont="1" applyFill="1" applyProtection="1"/>
    <xf numFmtId="164" fontId="10" fillId="0" borderId="0" xfId="1" applyNumberFormat="1" applyFont="1" applyFill="1" applyAlignment="1" applyProtection="1">
      <alignment wrapText="1"/>
    </xf>
    <xf numFmtId="0" fontId="12" fillId="2" borderId="1" xfId="0" applyNumberFormat="1" applyFont="1" applyFill="1" applyBorder="1" applyAlignment="1" applyProtection="1">
      <alignment horizontal="center" vertical="center" wrapText="1"/>
    </xf>
    <xf numFmtId="43" fontId="10" fillId="0" borderId="0" xfId="1" applyFont="1" applyFill="1" applyAlignment="1" applyProtection="1">
      <alignment wrapText="1"/>
    </xf>
    <xf numFmtId="0" fontId="61" fillId="4" borderId="1" xfId="0" applyNumberFormat="1" applyFont="1" applyFill="1" applyBorder="1" applyAlignment="1" applyProtection="1">
      <alignment horizontal="center" vertical="center"/>
      <protection locked="0"/>
    </xf>
    <xf numFmtId="49" fontId="61" fillId="4" borderId="1" xfId="0" applyNumberFormat="1" applyFont="1" applyFill="1" applyBorder="1" applyAlignment="1" applyProtection="1">
      <alignment horizontal="center" vertical="center"/>
      <protection locked="0"/>
    </xf>
    <xf numFmtId="0" fontId="3" fillId="0" borderId="1" xfId="0" applyNumberFormat="1" applyFont="1" applyFill="1" applyBorder="1" applyAlignment="1">
      <alignment horizontal="center" vertical="center" wrapText="1"/>
    </xf>
    <xf numFmtId="164" fontId="8" fillId="2" borderId="0" xfId="0" applyNumberFormat="1" applyFont="1" applyFill="1"/>
    <xf numFmtId="49" fontId="61" fillId="0" borderId="1" xfId="0" applyNumberFormat="1" applyFont="1" applyFill="1" applyBorder="1" applyAlignment="1" applyProtection="1">
      <alignment horizontal="center" vertical="center"/>
      <protection locked="0"/>
    </xf>
    <xf numFmtId="164" fontId="8" fillId="0" borderId="0" xfId="0" applyNumberFormat="1" applyFont="1" applyFill="1"/>
    <xf numFmtId="0" fontId="8" fillId="2" borderId="0" xfId="0" applyNumberFormat="1" applyFont="1" applyFill="1" applyBorder="1"/>
    <xf numFmtId="41" fontId="8" fillId="2" borderId="0" xfId="0" applyNumberFormat="1" applyFont="1" applyFill="1" applyBorder="1"/>
    <xf numFmtId="0" fontId="8" fillId="2" borderId="0" xfId="0" applyNumberFormat="1" applyFont="1" applyFill="1"/>
    <xf numFmtId="0" fontId="8" fillId="0" borderId="0" xfId="0" applyNumberFormat="1" applyFont="1" applyFill="1"/>
    <xf numFmtId="41" fontId="8" fillId="3" borderId="0" xfId="0" applyNumberFormat="1" applyFont="1" applyFill="1" applyBorder="1"/>
    <xf numFmtId="0" fontId="8" fillId="3" borderId="0" xfId="0" applyNumberFormat="1" applyFont="1" applyFill="1" applyBorder="1"/>
    <xf numFmtId="49" fontId="10" fillId="0" borderId="0" xfId="0" applyNumberFormat="1" applyFont="1" applyFill="1" applyBorder="1" applyAlignment="1" applyProtection="1">
      <alignment horizontal="center" wrapText="1"/>
    </xf>
    <xf numFmtId="49" fontId="11" fillId="0" borderId="0" xfId="0" applyNumberFormat="1" applyFont="1" applyFill="1" applyBorder="1" applyAlignment="1" applyProtection="1">
      <alignment horizontal="center" wrapText="1"/>
    </xf>
    <xf numFmtId="0" fontId="10" fillId="0" borderId="0" xfId="0" applyFont="1" applyAlignment="1" applyProtection="1">
      <alignment horizontal="center" wrapText="1"/>
    </xf>
    <xf numFmtId="0" fontId="10"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12" fillId="0" borderId="1" xfId="0" applyFont="1" applyBorder="1" applyAlignment="1">
      <alignment horizontal="center"/>
    </xf>
    <xf numFmtId="1" fontId="26" fillId="2" borderId="0" xfId="0" applyNumberFormat="1" applyFont="1" applyFill="1" applyBorder="1" applyAlignment="1">
      <alignment horizontal="center"/>
    </xf>
    <xf numFmtId="0" fontId="43" fillId="0" borderId="1" xfId="0" applyFont="1" applyFill="1" applyBorder="1" applyAlignment="1">
      <alignment horizontal="center" vertical="center" wrapText="1"/>
    </xf>
    <xf numFmtId="0" fontId="0" fillId="3" borderId="1" xfId="0" applyFill="1" applyBorder="1" applyAlignment="1">
      <alignment horizontal="right"/>
    </xf>
    <xf numFmtId="14" fontId="51" fillId="3" borderId="1" xfId="0" applyNumberFormat="1" applyFont="1" applyFill="1" applyBorder="1" applyAlignment="1">
      <alignment horizontal="right"/>
    </xf>
    <xf numFmtId="0" fontId="12" fillId="2" borderId="1" xfId="0" applyNumberFormat="1" applyFont="1" applyFill="1" applyBorder="1" applyAlignment="1" applyProtection="1">
      <alignment horizontal="center" vertical="center" wrapText="1"/>
      <protection locked="0"/>
    </xf>
    <xf numFmtId="0" fontId="12" fillId="2" borderId="1" xfId="0" applyNumberFormat="1" applyFont="1" applyFill="1" applyBorder="1" applyAlignment="1" applyProtection="1">
      <alignment horizontal="center" vertical="center"/>
      <protection locked="0"/>
    </xf>
    <xf numFmtId="41" fontId="12" fillId="0" borderId="1" xfId="1" applyNumberFormat="1" applyFont="1" applyFill="1" applyBorder="1" applyAlignment="1" applyProtection="1">
      <alignment horizontal="center" vertical="center"/>
      <protection locked="0"/>
    </xf>
    <xf numFmtId="164" fontId="61" fillId="0" borderId="1" xfId="1" applyNumberFormat="1" applyFont="1" applyFill="1" applyBorder="1" applyAlignment="1" applyProtection="1">
      <alignment horizontal="center" vertical="center" wrapText="1"/>
      <protection locked="0"/>
    </xf>
    <xf numFmtId="164" fontId="31" fillId="0" borderId="1" xfId="1" applyNumberFormat="1" applyFont="1" applyFill="1" applyBorder="1" applyAlignment="1" applyProtection="1">
      <alignment horizontal="center" vertical="center"/>
      <protection locked="0"/>
    </xf>
    <xf numFmtId="0" fontId="3" fillId="0" borderId="1" xfId="0" applyNumberFormat="1" applyFont="1" applyBorder="1" applyAlignment="1">
      <alignment horizontal="center"/>
    </xf>
    <xf numFmtId="164" fontId="3" fillId="0" borderId="1" xfId="1" applyNumberFormat="1" applyFont="1" applyFill="1" applyBorder="1" applyAlignment="1" applyProtection="1">
      <alignment horizontal="center" vertical="center"/>
      <protection locked="0"/>
    </xf>
    <xf numFmtId="41" fontId="12" fillId="0" borderId="1" xfId="0" applyNumberFormat="1" applyFont="1" applyFill="1" applyBorder="1" applyAlignment="1" applyProtection="1">
      <alignment vertical="center" wrapText="1"/>
      <protection locked="0"/>
    </xf>
    <xf numFmtId="0" fontId="12" fillId="0" borderId="1" xfId="0" applyNumberFormat="1" applyFont="1" applyBorder="1" applyAlignment="1">
      <alignment horizontal="center"/>
    </xf>
    <xf numFmtId="164" fontId="29" fillId="0" borderId="1" xfId="1" applyNumberFormat="1" applyFont="1" applyFill="1" applyBorder="1" applyAlignment="1" applyProtection="1">
      <alignment horizontal="center"/>
      <protection locked="0"/>
    </xf>
    <xf numFmtId="164" fontId="42" fillId="0" borderId="1" xfId="1" applyNumberFormat="1" applyFont="1" applyFill="1" applyBorder="1" applyAlignment="1" applyProtection="1">
      <alignment horizontal="center"/>
      <protection locked="0"/>
    </xf>
    <xf numFmtId="41" fontId="23" fillId="0" borderId="1" xfId="0" applyNumberFormat="1"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protection locked="0"/>
    </xf>
    <xf numFmtId="49" fontId="7" fillId="0" borderId="1" xfId="0" applyNumberFormat="1" applyFont="1" applyFill="1" applyBorder="1" applyAlignment="1" applyProtection="1">
      <alignment horizontal="left"/>
      <protection locked="0"/>
    </xf>
    <xf numFmtId="49" fontId="72" fillId="0" borderId="0" xfId="0" applyNumberFormat="1" applyFont="1" applyFill="1" applyAlignment="1" applyProtection="1"/>
    <xf numFmtId="0" fontId="12" fillId="4" borderId="1" xfId="0" applyNumberFormat="1" applyFont="1" applyFill="1" applyBorder="1" applyAlignment="1" applyProtection="1">
      <alignment vertical="center"/>
      <protection locked="0"/>
    </xf>
    <xf numFmtId="0" fontId="61" fillId="4" borderId="1" xfId="0" applyNumberFormat="1" applyFont="1" applyFill="1" applyBorder="1" applyAlignment="1" applyProtection="1">
      <alignment vertical="center"/>
      <protection locked="0"/>
    </xf>
    <xf numFmtId="164" fontId="10" fillId="0" borderId="0" xfId="1" applyNumberFormat="1" applyFont="1" applyFill="1" applyAlignment="1">
      <alignment horizontal="center"/>
    </xf>
    <xf numFmtId="49" fontId="29" fillId="2" borderId="4" xfId="0" applyNumberFormat="1" applyFont="1" applyFill="1" applyBorder="1" applyAlignment="1" applyProtection="1">
      <alignment horizontal="left"/>
      <protection locked="0"/>
    </xf>
    <xf numFmtId="164" fontId="31" fillId="0" borderId="4" xfId="1" applyNumberFormat="1" applyFont="1" applyFill="1" applyBorder="1" applyAlignment="1" applyProtection="1">
      <alignment horizontal="center" vertical="center"/>
      <protection locked="0"/>
    </xf>
    <xf numFmtId="49" fontId="29" fillId="0" borderId="4" xfId="0" applyNumberFormat="1" applyFont="1" applyBorder="1" applyAlignment="1" applyProtection="1">
      <alignment horizontal="center"/>
      <protection locked="0"/>
    </xf>
    <xf numFmtId="49" fontId="3" fillId="2" borderId="4" xfId="0" applyNumberFormat="1" applyFont="1" applyFill="1" applyBorder="1" applyAlignment="1" applyProtection="1">
      <alignment horizontal="left"/>
      <protection locked="0"/>
    </xf>
    <xf numFmtId="164" fontId="3" fillId="0" borderId="4" xfId="1" applyNumberFormat="1" applyFont="1" applyFill="1" applyBorder="1" applyAlignment="1" applyProtection="1">
      <alignment horizontal="center" vertical="center"/>
      <protection locked="0"/>
    </xf>
    <xf numFmtId="49" fontId="3" fillId="0" borderId="4" xfId="0" applyNumberFormat="1" applyFont="1" applyBorder="1" applyAlignment="1" applyProtection="1">
      <alignment horizontal="center"/>
      <protection locked="0"/>
    </xf>
    <xf numFmtId="49" fontId="12" fillId="0" borderId="4" xfId="0" applyNumberFormat="1" applyFont="1" applyBorder="1" applyAlignment="1" applyProtection="1">
      <alignment horizontal="center"/>
      <protection locked="0"/>
    </xf>
    <xf numFmtId="49" fontId="12" fillId="2" borderId="4" xfId="0" applyNumberFormat="1" applyFont="1" applyFill="1" applyBorder="1" applyAlignment="1" applyProtection="1">
      <alignment horizontal="left"/>
      <protection locked="0"/>
    </xf>
    <xf numFmtId="49" fontId="9" fillId="0" borderId="0" xfId="0" applyNumberFormat="1" applyFont="1" applyBorder="1" applyAlignment="1">
      <alignment horizontal="center"/>
    </xf>
    <xf numFmtId="164" fontId="11" fillId="0" borderId="0" xfId="1" applyNumberFormat="1" applyFont="1" applyFill="1" applyBorder="1" applyAlignment="1">
      <alignment wrapText="1"/>
    </xf>
    <xf numFmtId="164" fontId="9" fillId="0" borderId="4" xfId="1" applyNumberFormat="1" applyFont="1" applyFill="1" applyBorder="1" applyAlignment="1" applyProtection="1">
      <alignment horizontal="center" wrapText="1"/>
      <protection locked="0"/>
    </xf>
    <xf numFmtId="49" fontId="0" fillId="0" borderId="0" xfId="0" applyNumberFormat="1" applyFill="1" applyBorder="1" applyAlignment="1">
      <alignment vertical="top" wrapText="1"/>
    </xf>
    <xf numFmtId="49" fontId="12" fillId="0" borderId="1" xfId="0" applyNumberFormat="1" applyFont="1" applyFill="1" applyBorder="1" applyAlignment="1" applyProtection="1">
      <alignment horizontal="center" vertical="center"/>
      <protection locked="0"/>
    </xf>
    <xf numFmtId="0" fontId="12" fillId="0" borderId="1" xfId="0" applyNumberFormat="1" applyFont="1" applyFill="1" applyBorder="1" applyAlignment="1" applyProtection="1">
      <alignment vertical="center"/>
      <protection locked="0"/>
    </xf>
    <xf numFmtId="41" fontId="8" fillId="0" borderId="0" xfId="0" applyNumberFormat="1" applyFont="1" applyFill="1" applyBorder="1"/>
    <xf numFmtId="0" fontId="8" fillId="0" borderId="0" xfId="0" applyNumberFormat="1" applyFont="1" applyFill="1" applyBorder="1"/>
    <xf numFmtId="0" fontId="61" fillId="0" borderId="1" xfId="0" applyNumberFormat="1" applyFont="1" applyFill="1" applyBorder="1" applyAlignment="1" applyProtection="1">
      <alignment vertical="center"/>
      <protection locked="0"/>
    </xf>
    <xf numFmtId="3" fontId="8" fillId="0" borderId="0" xfId="0" applyNumberFormat="1" applyFont="1" applyFill="1"/>
    <xf numFmtId="43" fontId="8" fillId="0" borderId="0" xfId="0" applyNumberFormat="1" applyFont="1" applyFill="1"/>
    <xf numFmtId="0" fontId="12" fillId="0" borderId="1" xfId="0" applyNumberFormat="1" applyFont="1" applyFill="1" applyBorder="1" applyAlignment="1" applyProtection="1">
      <alignment horizontal="center" vertical="center"/>
      <protection locked="0"/>
    </xf>
    <xf numFmtId="41" fontId="9" fillId="0" borderId="1" xfId="1" applyNumberFormat="1" applyFont="1" applyFill="1" applyBorder="1" applyAlignment="1" applyProtection="1">
      <alignment horizontal="center" vertical="center"/>
      <protection locked="0"/>
    </xf>
    <xf numFmtId="10" fontId="12" fillId="0" borderId="1" xfId="4" applyNumberFormat="1" applyFont="1" applyFill="1" applyBorder="1" applyAlignment="1" applyProtection="1">
      <alignment horizontal="center" vertical="center"/>
      <protection locked="0"/>
    </xf>
    <xf numFmtId="10" fontId="53" fillId="0" borderId="1" xfId="4" applyNumberFormat="1" applyFont="1" applyFill="1" applyBorder="1" applyAlignment="1" applyProtection="1">
      <alignment horizontal="center" vertical="center" wrapText="1"/>
      <protection locked="0"/>
    </xf>
    <xf numFmtId="49" fontId="52" fillId="0" borderId="1" xfId="0" applyNumberFormat="1" applyFont="1" applyFill="1" applyBorder="1" applyAlignment="1" applyProtection="1">
      <alignment horizontal="center" wrapText="1"/>
      <protection locked="0"/>
    </xf>
    <xf numFmtId="49" fontId="52" fillId="0" borderId="1" xfId="0" applyNumberFormat="1" applyFont="1" applyFill="1" applyBorder="1" applyAlignment="1" applyProtection="1">
      <alignment horizontal="left" wrapText="1"/>
      <protection locked="0"/>
    </xf>
    <xf numFmtId="164" fontId="52" fillId="0" borderId="7" xfId="1" applyNumberFormat="1" applyFont="1" applyFill="1" applyBorder="1" applyAlignment="1" applyProtection="1">
      <alignment horizontal="center" wrapText="1"/>
    </xf>
    <xf numFmtId="0" fontId="52" fillId="0" borderId="9" xfId="0" applyNumberFormat="1" applyFont="1" applyBorder="1" applyAlignment="1" applyProtection="1">
      <alignment horizontal="center"/>
      <protection locked="0"/>
    </xf>
    <xf numFmtId="49" fontId="8" fillId="2" borderId="1" xfId="0" applyNumberFormat="1" applyFont="1" applyFill="1" applyBorder="1" applyAlignment="1" applyProtection="1">
      <alignment horizontal="left"/>
      <protection locked="0"/>
    </xf>
    <xf numFmtId="164" fontId="52" fillId="0" borderId="7" xfId="1" applyNumberFormat="1" applyFont="1" applyFill="1" applyBorder="1" applyAlignment="1" applyProtection="1">
      <alignment horizontal="center" wrapText="1"/>
      <protection locked="0"/>
    </xf>
    <xf numFmtId="49" fontId="8" fillId="0" borderId="1" xfId="0" applyNumberFormat="1" applyFont="1" applyBorder="1" applyAlignment="1" applyProtection="1">
      <alignment horizontal="center"/>
      <protection locked="0"/>
    </xf>
    <xf numFmtId="49" fontId="75" fillId="0" borderId="6" xfId="0" applyNumberFormat="1" applyFont="1" applyBorder="1" applyAlignment="1">
      <alignment vertical="center" wrapText="1"/>
    </xf>
    <xf numFmtId="49" fontId="75" fillId="0" borderId="7" xfId="0" applyNumberFormat="1" applyFont="1" applyBorder="1" applyAlignment="1">
      <alignment vertical="center" wrapText="1"/>
    </xf>
    <xf numFmtId="49" fontId="76" fillId="0" borderId="1" xfId="0" applyNumberFormat="1" applyFont="1" applyBorder="1" applyAlignment="1">
      <alignment horizontal="center" vertical="center" wrapText="1"/>
    </xf>
    <xf numFmtId="49" fontId="76" fillId="0" borderId="1" xfId="0" applyNumberFormat="1" applyFont="1" applyBorder="1" applyAlignment="1">
      <alignment horizontal="center" vertical="center"/>
    </xf>
    <xf numFmtId="49" fontId="52" fillId="0" borderId="3" xfId="0" applyNumberFormat="1" applyFont="1" applyFill="1" applyBorder="1" applyAlignment="1">
      <alignment horizontal="center" vertical="center" wrapText="1" readingOrder="1"/>
    </xf>
    <xf numFmtId="49" fontId="0" fillId="9" borderId="0" xfId="0" applyNumberFormat="1" applyFont="1" applyFill="1" applyBorder="1"/>
    <xf numFmtId="41" fontId="8" fillId="9" borderId="0" xfId="0" applyNumberFormat="1" applyFont="1" applyFill="1" applyBorder="1"/>
    <xf numFmtId="3" fontId="8" fillId="9" borderId="0" xfId="0" applyNumberFormat="1" applyFont="1" applyFill="1"/>
    <xf numFmtId="164" fontId="8" fillId="9" borderId="0" xfId="0" applyNumberFormat="1" applyFont="1" applyFill="1"/>
    <xf numFmtId="49" fontId="0" fillId="9" borderId="0" xfId="0" applyNumberFormat="1" applyFont="1" applyFill="1"/>
    <xf numFmtId="43" fontId="8" fillId="9" borderId="0" xfId="0" applyNumberFormat="1" applyFont="1" applyFill="1"/>
    <xf numFmtId="164" fontId="12" fillId="0" borderId="1" xfId="0" applyNumberFormat="1" applyFont="1" applyFill="1" applyBorder="1" applyAlignment="1" applyProtection="1">
      <alignment vertical="center"/>
      <protection locked="0"/>
    </xf>
    <xf numFmtId="49" fontId="61" fillId="0" borderId="9" xfId="0" applyNumberFormat="1" applyFont="1" applyFill="1" applyBorder="1" applyAlignment="1" applyProtection="1">
      <alignment horizontal="center" vertical="center"/>
      <protection locked="0"/>
    </xf>
    <xf numFmtId="0" fontId="61" fillId="0" borderId="9" xfId="0" applyNumberFormat="1" applyFont="1" applyFill="1" applyBorder="1" applyAlignment="1" applyProtection="1">
      <alignment vertical="center"/>
      <protection locked="0"/>
    </xf>
    <xf numFmtId="41" fontId="9" fillId="10" borderId="1" xfId="1" applyNumberFormat="1" applyFont="1" applyFill="1" applyBorder="1" applyAlignment="1" applyProtection="1">
      <alignment horizontal="center" vertical="center"/>
      <protection locked="0"/>
    </xf>
    <xf numFmtId="10" fontId="9" fillId="10" borderId="1" xfId="4" applyNumberFormat="1" applyFont="1" applyFill="1" applyBorder="1" applyAlignment="1" applyProtection="1">
      <alignment horizontal="center" vertical="center"/>
      <protection locked="0"/>
    </xf>
    <xf numFmtId="49" fontId="0" fillId="10" borderId="0" xfId="0" applyNumberFormat="1" applyFont="1" applyFill="1" applyBorder="1"/>
    <xf numFmtId="41" fontId="0" fillId="10" borderId="0" xfId="0" applyNumberFormat="1" applyFont="1" applyFill="1" applyBorder="1"/>
    <xf numFmtId="49" fontId="9" fillId="10" borderId="1" xfId="0" applyNumberFormat="1" applyFont="1" applyFill="1" applyBorder="1" applyAlignment="1" applyProtection="1">
      <alignment horizontal="center" vertical="center"/>
      <protection locked="0"/>
    </xf>
    <xf numFmtId="49" fontId="9" fillId="10" borderId="1" xfId="0" applyNumberFormat="1" applyFont="1" applyFill="1" applyBorder="1" applyAlignment="1" applyProtection="1">
      <alignment vertical="center"/>
      <protection locked="0"/>
    </xf>
    <xf numFmtId="10" fontId="12" fillId="10" borderId="1" xfId="4" applyNumberFormat="1" applyFont="1" applyFill="1" applyBorder="1" applyAlignment="1" applyProtection="1">
      <alignment horizontal="center" vertical="center"/>
      <protection locked="0"/>
    </xf>
    <xf numFmtId="41" fontId="8" fillId="10" borderId="0" xfId="0" applyNumberFormat="1" applyFont="1" applyFill="1" applyBorder="1"/>
    <xf numFmtId="0" fontId="9" fillId="10" borderId="1" xfId="0" applyNumberFormat="1" applyFont="1" applyFill="1" applyBorder="1" applyAlignment="1" applyProtection="1">
      <alignment vertical="center"/>
      <protection locked="0"/>
    </xf>
    <xf numFmtId="0" fontId="8" fillId="10" borderId="0" xfId="0" applyNumberFormat="1" applyFont="1" applyFill="1" applyBorder="1"/>
    <xf numFmtId="164" fontId="61" fillId="10" borderId="1" xfId="1" applyNumberFormat="1" applyFont="1" applyFill="1" applyBorder="1" applyAlignment="1" applyProtection="1">
      <alignment horizontal="center" vertical="center" wrapText="1"/>
      <protection locked="0"/>
    </xf>
    <xf numFmtId="3" fontId="8" fillId="10" borderId="0" xfId="0" applyNumberFormat="1" applyFont="1" applyFill="1"/>
    <xf numFmtId="37" fontId="8" fillId="10" borderId="0" xfId="0" applyNumberFormat="1" applyFont="1" applyFill="1"/>
    <xf numFmtId="164" fontId="8" fillId="10" borderId="0" xfId="0" applyNumberFormat="1" applyFont="1" applyFill="1"/>
    <xf numFmtId="49" fontId="0" fillId="10" borderId="0" xfId="0" applyNumberFormat="1" applyFont="1" applyFill="1"/>
    <xf numFmtId="49" fontId="56" fillId="10" borderId="1" xfId="0" applyNumberFormat="1" applyFont="1" applyFill="1" applyBorder="1" applyAlignment="1" applyProtection="1">
      <alignment horizontal="center" vertical="center"/>
      <protection locked="0"/>
    </xf>
    <xf numFmtId="49" fontId="56" fillId="10" borderId="1" xfId="0" applyNumberFormat="1" applyFont="1" applyFill="1" applyBorder="1" applyAlignment="1" applyProtection="1">
      <alignment vertical="center"/>
      <protection locked="0"/>
    </xf>
    <xf numFmtId="41" fontId="8" fillId="10" borderId="0" xfId="0" applyNumberFormat="1" applyFont="1" applyFill="1"/>
    <xf numFmtId="0" fontId="56" fillId="10" borderId="1" xfId="0" applyNumberFormat="1" applyFont="1" applyFill="1" applyBorder="1" applyAlignment="1" applyProtection="1">
      <alignment vertical="center"/>
      <protection locked="0"/>
    </xf>
    <xf numFmtId="0" fontId="8" fillId="10" borderId="0" xfId="0" applyNumberFormat="1" applyFont="1" applyFill="1"/>
    <xf numFmtId="49" fontId="56" fillId="10" borderId="9" xfId="0" applyNumberFormat="1" applyFont="1" applyFill="1" applyBorder="1" applyAlignment="1" applyProtection="1">
      <alignment horizontal="center" vertical="center"/>
      <protection locked="0"/>
    </xf>
    <xf numFmtId="0" fontId="56" fillId="10" borderId="9" xfId="0" applyNumberFormat="1" applyFont="1" applyFill="1" applyBorder="1" applyAlignment="1" applyProtection="1">
      <alignment vertical="center"/>
      <protection locked="0"/>
    </xf>
    <xf numFmtId="43" fontId="8" fillId="10" borderId="0" xfId="0" applyNumberFormat="1" applyFont="1" applyFill="1"/>
    <xf numFmtId="0" fontId="52" fillId="0" borderId="1" xfId="0" applyFont="1" applyBorder="1" applyAlignment="1">
      <alignment horizontal="center" vertical="center" wrapText="1"/>
    </xf>
    <xf numFmtId="0" fontId="52" fillId="0" borderId="1" xfId="0" applyFont="1" applyFill="1" applyBorder="1" applyAlignment="1">
      <alignment horizontal="center" vertical="center" wrapText="1"/>
    </xf>
    <xf numFmtId="41" fontId="12" fillId="0" borderId="1" xfId="0" applyNumberFormat="1" applyFont="1" applyFill="1" applyBorder="1" applyAlignment="1" applyProtection="1">
      <alignment vertical="center"/>
      <protection locked="0"/>
    </xf>
    <xf numFmtId="10" fontId="56" fillId="10" borderId="1" xfId="4" applyNumberFormat="1" applyFont="1" applyFill="1" applyBorder="1" applyAlignment="1" applyProtection="1">
      <alignment horizontal="center" vertical="center" wrapText="1"/>
      <protection locked="0"/>
    </xf>
    <xf numFmtId="10" fontId="56" fillId="10" borderId="9" xfId="4" applyNumberFormat="1" applyFont="1" applyFill="1" applyBorder="1" applyAlignment="1" applyProtection="1">
      <alignment horizontal="center" vertical="center" wrapText="1"/>
      <protection locked="0"/>
    </xf>
    <xf numFmtId="164" fontId="31" fillId="10" borderId="1" xfId="1" applyNumberFormat="1" applyFont="1" applyFill="1" applyBorder="1" applyAlignment="1" applyProtection="1">
      <alignment horizontal="center" vertical="center"/>
      <protection locked="0"/>
    </xf>
    <xf numFmtId="49" fontId="6" fillId="10" borderId="1" xfId="0" applyNumberFormat="1" applyFont="1" applyFill="1" applyBorder="1" applyAlignment="1" applyProtection="1">
      <alignment horizontal="center"/>
      <protection locked="0"/>
    </xf>
    <xf numFmtId="49" fontId="6" fillId="10" borderId="1" xfId="0" applyNumberFormat="1" applyFont="1" applyFill="1" applyBorder="1" applyAlignment="1" applyProtection="1">
      <alignment horizontal="left"/>
      <protection locked="0"/>
    </xf>
    <xf numFmtId="164" fontId="29" fillId="10" borderId="1" xfId="1" applyNumberFormat="1" applyFont="1" applyFill="1" applyBorder="1" applyAlignment="1" applyProtection="1">
      <alignment horizontal="center"/>
      <protection locked="0"/>
    </xf>
    <xf numFmtId="0" fontId="6" fillId="10" borderId="1" xfId="0" applyFont="1" applyFill="1" applyBorder="1" applyAlignment="1" applyProtection="1">
      <alignment horizontal="center"/>
      <protection locked="0"/>
    </xf>
    <xf numFmtId="0" fontId="6" fillId="10" borderId="1" xfId="0" applyFont="1" applyFill="1" applyBorder="1" applyAlignment="1" applyProtection="1">
      <alignment horizontal="left"/>
      <protection locked="0"/>
    </xf>
    <xf numFmtId="49" fontId="9" fillId="10" borderId="2" xfId="0" applyNumberFormat="1" applyFont="1" applyFill="1" applyBorder="1" applyAlignment="1" applyProtection="1">
      <alignment horizontal="left" vertical="center" wrapText="1"/>
      <protection locked="0"/>
    </xf>
    <xf numFmtId="164" fontId="12" fillId="10" borderId="1" xfId="1" applyNumberFormat="1" applyFont="1" applyFill="1" applyBorder="1" applyAlignment="1" applyProtection="1">
      <alignment horizontal="center" vertical="center"/>
    </xf>
    <xf numFmtId="164" fontId="7" fillId="10" borderId="1" xfId="1" applyNumberFormat="1" applyFont="1" applyFill="1" applyBorder="1" applyAlignment="1" applyProtection="1">
      <alignment horizontal="center" vertical="center"/>
      <protection locked="0"/>
    </xf>
    <xf numFmtId="164" fontId="3" fillId="10" borderId="1" xfId="1" applyNumberFormat="1" applyFont="1" applyFill="1" applyBorder="1" applyAlignment="1" applyProtection="1">
      <alignment horizontal="center" vertical="center"/>
      <protection locked="0"/>
    </xf>
    <xf numFmtId="164" fontId="74" fillId="10" borderId="1" xfId="1" applyNumberFormat="1" applyFont="1" applyFill="1" applyBorder="1" applyAlignment="1" applyProtection="1">
      <alignment horizontal="center" vertical="center"/>
      <protection locked="0"/>
    </xf>
    <xf numFmtId="49" fontId="12" fillId="10" borderId="1" xfId="0" applyNumberFormat="1" applyFont="1" applyFill="1" applyBorder="1" applyAlignment="1" applyProtection="1">
      <alignment horizontal="center" vertical="center" wrapText="1"/>
    </xf>
    <xf numFmtId="49" fontId="12" fillId="10" borderId="2" xfId="0" applyNumberFormat="1" applyFont="1" applyFill="1" applyBorder="1" applyAlignment="1" applyProtection="1">
      <alignment horizontal="left" vertical="center" wrapText="1"/>
    </xf>
    <xf numFmtId="164" fontId="53" fillId="10" borderId="1" xfId="1" applyNumberFormat="1" applyFont="1" applyFill="1" applyBorder="1" applyAlignment="1" applyProtection="1">
      <alignment horizontal="center" vertical="center"/>
    </xf>
    <xf numFmtId="164" fontId="54" fillId="10" borderId="1" xfId="1" applyNumberFormat="1" applyFont="1" applyFill="1" applyBorder="1" applyAlignment="1" applyProtection="1">
      <alignment horizontal="center" vertical="center"/>
    </xf>
    <xf numFmtId="10" fontId="53" fillId="10" borderId="1" xfId="4" applyNumberFormat="1" applyFont="1" applyFill="1" applyBorder="1" applyAlignment="1" applyProtection="1">
      <alignment horizontal="center" vertical="center"/>
      <protection locked="0"/>
    </xf>
    <xf numFmtId="164" fontId="53" fillId="10" borderId="3" xfId="1" applyNumberFormat="1" applyFont="1" applyFill="1" applyBorder="1" applyAlignment="1" applyProtection="1">
      <alignment vertical="center"/>
      <protection locked="0"/>
    </xf>
    <xf numFmtId="164" fontId="53" fillId="10" borderId="10" xfId="1" applyNumberFormat="1" applyFont="1" applyFill="1" applyBorder="1" applyAlignment="1" applyProtection="1">
      <alignment vertical="center"/>
      <protection locked="0"/>
    </xf>
    <xf numFmtId="164" fontId="53" fillId="10" borderId="9" xfId="1" applyNumberFormat="1" applyFont="1" applyFill="1" applyBorder="1" applyAlignment="1" applyProtection="1">
      <alignment vertical="center"/>
      <protection locked="0"/>
    </xf>
    <xf numFmtId="10" fontId="56" fillId="10" borderId="1" xfId="4" applyNumberFormat="1" applyFont="1" applyFill="1" applyBorder="1" applyAlignment="1" applyProtection="1">
      <alignment horizontal="center" vertical="center"/>
      <protection locked="0"/>
    </xf>
    <xf numFmtId="164" fontId="30" fillId="10" borderId="1" xfId="1" applyNumberFormat="1" applyFont="1" applyFill="1" applyBorder="1" applyAlignment="1" applyProtection="1">
      <alignment horizontal="center" vertical="center"/>
      <protection locked="0"/>
    </xf>
    <xf numFmtId="164" fontId="53" fillId="10" borderId="1" xfId="1" applyNumberFormat="1" applyFont="1" applyFill="1" applyBorder="1" applyAlignment="1" applyProtection="1">
      <alignment horizontal="center" vertical="center"/>
      <protection locked="0"/>
    </xf>
    <xf numFmtId="49" fontId="7" fillId="10" borderId="9" xfId="0" applyNumberFormat="1" applyFont="1" applyFill="1" applyBorder="1" applyAlignment="1" applyProtection="1">
      <alignment horizontal="center"/>
      <protection locked="0"/>
    </xf>
    <xf numFmtId="49" fontId="7" fillId="10" borderId="1" xfId="0" applyNumberFormat="1" applyFont="1" applyFill="1" applyBorder="1" applyAlignment="1" applyProtection="1">
      <alignment horizontal="left"/>
      <protection locked="0"/>
    </xf>
    <xf numFmtId="164" fontId="42" fillId="10" borderId="1" xfId="1" applyNumberFormat="1" applyFont="1" applyFill="1" applyBorder="1" applyAlignment="1" applyProtection="1">
      <alignment horizontal="center"/>
      <protection locked="0"/>
    </xf>
    <xf numFmtId="0" fontId="43" fillId="10" borderId="9" xfId="0" applyFont="1" applyFill="1" applyBorder="1" applyAlignment="1" applyProtection="1">
      <alignment horizontal="center"/>
      <protection locked="0"/>
    </xf>
    <xf numFmtId="0" fontId="43" fillId="10" borderId="1" xfId="0" applyFont="1" applyFill="1" applyBorder="1" applyAlignment="1" applyProtection="1">
      <alignment horizontal="left"/>
      <protection locked="0"/>
    </xf>
    <xf numFmtId="49" fontId="6" fillId="10" borderId="1" xfId="0" applyNumberFormat="1" applyFont="1" applyFill="1" applyBorder="1" applyAlignment="1" applyProtection="1">
      <alignment horizontal="center" vertical="center" wrapText="1"/>
    </xf>
    <xf numFmtId="49" fontId="6" fillId="10" borderId="1" xfId="0" applyNumberFormat="1" applyFont="1" applyFill="1" applyBorder="1" applyAlignment="1" applyProtection="1">
      <alignment vertical="center" wrapText="1"/>
    </xf>
    <xf numFmtId="164" fontId="52" fillId="10" borderId="1" xfId="1" applyNumberFormat="1" applyFont="1" applyFill="1" applyBorder="1"/>
    <xf numFmtId="164" fontId="8" fillId="10" borderId="1" xfId="1" applyNumberFormat="1" applyFont="1" applyFill="1" applyBorder="1"/>
    <xf numFmtId="164" fontId="8" fillId="10" borderId="1" xfId="1" applyNumberFormat="1" applyFont="1" applyFill="1" applyBorder="1" applyAlignment="1">
      <alignment vertical="center" wrapText="1"/>
    </xf>
    <xf numFmtId="49" fontId="6" fillId="10" borderId="1" xfId="0" applyNumberFormat="1" applyFont="1" applyFill="1" applyBorder="1" applyAlignment="1" applyProtection="1">
      <alignment horizontal="left" vertical="center" wrapText="1"/>
    </xf>
    <xf numFmtId="41" fontId="12" fillId="5" borderId="1" xfId="0" applyNumberFormat="1" applyFont="1" applyFill="1" applyBorder="1" applyAlignment="1" applyProtection="1">
      <alignment vertical="center" wrapText="1"/>
    </xf>
    <xf numFmtId="41" fontId="12" fillId="5" borderId="1" xfId="0" applyNumberFormat="1" applyFont="1" applyFill="1" applyBorder="1" applyAlignment="1" applyProtection="1">
      <alignment vertical="center" wrapText="1"/>
      <protection locked="0"/>
    </xf>
    <xf numFmtId="0" fontId="43" fillId="0" borderId="1" xfId="0" applyFont="1" applyFill="1" applyBorder="1" applyAlignment="1">
      <alignment horizontal="center" vertical="center" wrapText="1"/>
    </xf>
    <xf numFmtId="164" fontId="12" fillId="10" borderId="1" xfId="1" applyNumberFormat="1" applyFont="1" applyFill="1" applyBorder="1" applyAlignment="1" applyProtection="1">
      <alignment vertical="center"/>
    </xf>
    <xf numFmtId="164" fontId="12" fillId="10" borderId="10" xfId="1" applyNumberFormat="1" applyFont="1" applyFill="1" applyBorder="1" applyAlignment="1" applyProtection="1">
      <alignment vertical="center"/>
    </xf>
    <xf numFmtId="164" fontId="12" fillId="10" borderId="9" xfId="1" applyNumberFormat="1" applyFont="1" applyFill="1" applyBorder="1" applyAlignment="1" applyProtection="1">
      <alignment vertical="center"/>
    </xf>
    <xf numFmtId="0" fontId="52" fillId="10" borderId="1" xfId="0" applyNumberFormat="1" applyFont="1" applyFill="1" applyBorder="1" applyAlignment="1" applyProtection="1">
      <alignment horizontal="center"/>
      <protection locked="0"/>
    </xf>
    <xf numFmtId="49" fontId="52" fillId="10" borderId="1" xfId="0" applyNumberFormat="1" applyFont="1" applyFill="1" applyBorder="1" applyAlignment="1" applyProtection="1">
      <alignment horizontal="left"/>
      <protection locked="0"/>
    </xf>
    <xf numFmtId="164" fontId="52" fillId="10" borderId="7" xfId="1" applyNumberFormat="1" applyFont="1" applyFill="1" applyBorder="1" applyAlignment="1" applyProtection="1">
      <alignment horizontal="center" wrapText="1"/>
      <protection locked="0"/>
    </xf>
    <xf numFmtId="0" fontId="52" fillId="10" borderId="9" xfId="0" applyNumberFormat="1" applyFont="1" applyFill="1" applyBorder="1" applyAlignment="1" applyProtection="1">
      <alignment horizontal="center"/>
      <protection locked="0"/>
    </xf>
    <xf numFmtId="49" fontId="52" fillId="10" borderId="1" xfId="0" applyNumberFormat="1" applyFont="1" applyFill="1" applyBorder="1" applyAlignment="1" applyProtection="1">
      <alignment horizontal="center"/>
      <protection locked="0"/>
    </xf>
    <xf numFmtId="164" fontId="52" fillId="10" borderId="7" xfId="1" applyNumberFormat="1" applyFont="1" applyFill="1" applyBorder="1" applyAlignment="1" applyProtection="1">
      <alignment horizontal="center" wrapText="1"/>
    </xf>
    <xf numFmtId="41" fontId="12" fillId="10" borderId="1" xfId="0" applyNumberFormat="1" applyFont="1" applyFill="1" applyBorder="1" applyAlignment="1" applyProtection="1">
      <alignment vertical="center" wrapText="1"/>
    </xf>
    <xf numFmtId="41" fontId="12" fillId="10" borderId="1" xfId="0" applyNumberFormat="1" applyFont="1" applyFill="1" applyBorder="1" applyAlignment="1" applyProtection="1">
      <alignment vertical="center" wrapText="1"/>
      <protection locked="0"/>
    </xf>
    <xf numFmtId="0" fontId="23" fillId="0" borderId="1" xfId="0" applyFont="1" applyFill="1" applyBorder="1" applyAlignment="1">
      <alignment horizontal="center" vertical="center" wrapText="1"/>
    </xf>
    <xf numFmtId="41" fontId="23" fillId="10" borderId="1" xfId="0" applyNumberFormat="1" applyFont="1" applyFill="1" applyBorder="1" applyAlignment="1" applyProtection="1">
      <alignment horizontal="center" vertical="center" wrapText="1"/>
      <protection locked="0"/>
    </xf>
    <xf numFmtId="0" fontId="23" fillId="10" borderId="1" xfId="0" applyFont="1" applyFill="1" applyBorder="1" applyAlignment="1" applyProtection="1">
      <alignment horizontal="center" vertical="center" wrapText="1"/>
      <protection locked="0"/>
    </xf>
    <xf numFmtId="0" fontId="28" fillId="10" borderId="1" xfId="0" applyFont="1" applyFill="1" applyBorder="1" applyAlignment="1" applyProtection="1">
      <alignment horizontal="center" vertical="center" wrapText="1"/>
      <protection locked="0"/>
    </xf>
    <xf numFmtId="49" fontId="9" fillId="2" borderId="1" xfId="0" applyNumberFormat="1" applyFont="1" applyFill="1" applyBorder="1" applyAlignment="1" applyProtection="1">
      <alignment horizontal="center" vertical="center" wrapText="1"/>
      <protection locked="0"/>
    </xf>
    <xf numFmtId="49" fontId="9" fillId="10" borderId="1" xfId="0" applyNumberFormat="1" applyFont="1" applyFill="1" applyBorder="1" applyAlignment="1" applyProtection="1">
      <alignment horizontal="center" vertical="center" wrapText="1"/>
      <protection locked="0"/>
    </xf>
    <xf numFmtId="0" fontId="69" fillId="0" borderId="4" xfId="0" applyFont="1" applyBorder="1" applyAlignment="1">
      <alignment horizont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3" fillId="6" borderId="1" xfId="0" applyFont="1" applyFill="1" applyBorder="1" applyAlignment="1">
      <alignment horizontal="center" wrapText="1"/>
    </xf>
    <xf numFmtId="0" fontId="13" fillId="3" borderId="1" xfId="0" applyFont="1" applyFill="1" applyBorder="1" applyAlignment="1">
      <alignment horizontal="left" vertical="center" wrapText="1"/>
    </xf>
    <xf numFmtId="0" fontId="2" fillId="3" borderId="1" xfId="0" applyFont="1" applyFill="1" applyBorder="1" applyAlignment="1">
      <alignment horizontal="left"/>
    </xf>
    <xf numFmtId="0" fontId="12" fillId="2" borderId="2" xfId="0" applyNumberFormat="1" applyFont="1" applyFill="1" applyBorder="1" applyAlignment="1" applyProtection="1">
      <alignment horizontal="center" vertical="center" wrapText="1"/>
      <protection locked="0"/>
    </xf>
    <xf numFmtId="0" fontId="12" fillId="2" borderId="8" xfId="0" applyNumberFormat="1" applyFont="1" applyFill="1" applyBorder="1" applyAlignment="1" applyProtection="1">
      <alignment horizontal="center" vertical="center" wrapText="1"/>
      <protection locked="0"/>
    </xf>
    <xf numFmtId="14" fontId="63" fillId="0" borderId="4" xfId="1" applyNumberFormat="1" applyFont="1" applyFill="1" applyBorder="1" applyAlignment="1" applyProtection="1">
      <alignment horizontal="center" wrapText="1"/>
      <protection locked="0"/>
    </xf>
    <xf numFmtId="43" fontId="63" fillId="0" borderId="4" xfId="1" applyFont="1" applyFill="1" applyBorder="1" applyAlignment="1" applyProtection="1">
      <alignment horizontal="center" wrapText="1"/>
      <protection locked="0"/>
    </xf>
    <xf numFmtId="49" fontId="9" fillId="0" borderId="1" xfId="0" applyNumberFormat="1" applyFont="1" applyFill="1" applyBorder="1" applyAlignment="1" applyProtection="1">
      <alignment horizontal="center" vertical="center" wrapText="1"/>
      <protection locked="0"/>
    </xf>
    <xf numFmtId="49" fontId="9" fillId="2" borderId="2" xfId="0" applyNumberFormat="1" applyFont="1" applyFill="1" applyBorder="1" applyAlignment="1" applyProtection="1">
      <alignment horizontal="center" vertical="center" wrapText="1"/>
      <protection locked="0"/>
    </xf>
    <xf numFmtId="49" fontId="9" fillId="2" borderId="11" xfId="0" applyNumberFormat="1" applyFont="1" applyFill="1" applyBorder="1" applyAlignment="1" applyProtection="1">
      <alignment horizontal="center" vertical="center" wrapText="1"/>
      <protection locked="0"/>
    </xf>
    <xf numFmtId="0" fontId="9" fillId="2" borderId="3" xfId="0" applyNumberFormat="1" applyFont="1" applyFill="1" applyBorder="1" applyAlignment="1" applyProtection="1">
      <alignment horizontal="center" vertical="center" wrapText="1"/>
      <protection locked="0"/>
    </xf>
    <xf numFmtId="0" fontId="9" fillId="2" borderId="10" xfId="0" applyNumberFormat="1" applyFont="1" applyFill="1" applyBorder="1" applyAlignment="1" applyProtection="1">
      <alignment horizontal="center" vertical="center" wrapText="1"/>
      <protection locked="0"/>
    </xf>
    <xf numFmtId="0" fontId="9" fillId="2" borderId="9" xfId="0" applyNumberFormat="1" applyFont="1" applyFill="1" applyBorder="1" applyAlignment="1" applyProtection="1">
      <alignment horizontal="center" vertical="center" wrapText="1"/>
      <protection locked="0"/>
    </xf>
    <xf numFmtId="43" fontId="10" fillId="0" borderId="0" xfId="1" applyFont="1" applyFill="1" applyAlignment="1" applyProtection="1">
      <alignment horizontal="center" wrapText="1"/>
      <protection locked="0"/>
    </xf>
    <xf numFmtId="164" fontId="10" fillId="0" borderId="0" xfId="1" applyNumberFormat="1" applyFont="1" applyFill="1" applyAlignment="1" applyProtection="1">
      <alignment horizontal="center" wrapText="1"/>
      <protection locked="0"/>
    </xf>
    <xf numFmtId="0" fontId="10" fillId="0" borderId="0" xfId="0" applyNumberFormat="1" applyFont="1" applyFill="1" applyBorder="1" applyAlignment="1" applyProtection="1">
      <alignment horizontal="center" wrapText="1"/>
      <protection locked="0"/>
    </xf>
    <xf numFmtId="0" fontId="11" fillId="0" borderId="0" xfId="0" applyNumberFormat="1" applyFont="1" applyFill="1" applyBorder="1" applyAlignment="1" applyProtection="1">
      <alignment horizontal="center" wrapText="1"/>
      <protection locked="0"/>
    </xf>
    <xf numFmtId="14" fontId="63" fillId="0" borderId="4" xfId="1" applyNumberFormat="1" applyFont="1" applyFill="1" applyBorder="1" applyAlignment="1" applyProtection="1">
      <alignment horizontal="center" vertical="center" wrapText="1"/>
      <protection locked="0"/>
    </xf>
    <xf numFmtId="43" fontId="63" fillId="0" borderId="4" xfId="1" applyFont="1" applyFill="1" applyBorder="1" applyAlignment="1" applyProtection="1">
      <alignment horizontal="center" vertical="center" wrapText="1"/>
      <protection locked="0"/>
    </xf>
    <xf numFmtId="0" fontId="10" fillId="0" borderId="0" xfId="0" applyFont="1" applyAlignment="1">
      <alignment horizontal="center" wrapText="1"/>
    </xf>
    <xf numFmtId="49" fontId="9" fillId="2" borderId="1" xfId="0" applyNumberFormat="1" applyFont="1" applyFill="1" applyBorder="1" applyAlignment="1" applyProtection="1">
      <alignment horizontal="center" vertical="center" wrapText="1"/>
      <protection locked="0"/>
    </xf>
    <xf numFmtId="49" fontId="9" fillId="2" borderId="3" xfId="0" applyNumberFormat="1" applyFont="1" applyFill="1" applyBorder="1" applyAlignment="1" applyProtection="1">
      <alignment horizontal="center" vertical="center" wrapText="1"/>
      <protection locked="0"/>
    </xf>
    <xf numFmtId="49" fontId="9" fillId="2" borderId="10" xfId="0" applyNumberFormat="1" applyFont="1" applyFill="1" applyBorder="1" applyAlignment="1" applyProtection="1">
      <alignment horizontal="center" vertical="center" wrapText="1"/>
      <protection locked="0"/>
    </xf>
    <xf numFmtId="49" fontId="9" fillId="2" borderId="9" xfId="0" applyNumberFormat="1" applyFont="1" applyFill="1" applyBorder="1" applyAlignment="1" applyProtection="1">
      <alignment horizontal="center" vertical="center" wrapText="1"/>
      <protection locked="0"/>
    </xf>
    <xf numFmtId="0" fontId="10" fillId="0" borderId="0" xfId="0" applyNumberFormat="1" applyFont="1" applyFill="1" applyBorder="1" applyAlignment="1" applyProtection="1">
      <alignment horizontal="center" vertical="center" wrapText="1"/>
      <protection locked="0"/>
    </xf>
    <xf numFmtId="1" fontId="9" fillId="2" borderId="12" xfId="0" applyNumberFormat="1" applyFont="1" applyFill="1" applyBorder="1" applyAlignment="1" applyProtection="1">
      <alignment horizontal="center" vertical="center" wrapText="1"/>
      <protection locked="0"/>
    </xf>
    <xf numFmtId="1" fontId="9" fillId="2" borderId="13" xfId="0" applyNumberFormat="1" applyFont="1" applyFill="1" applyBorder="1" applyAlignment="1" applyProtection="1">
      <alignment horizontal="center" vertical="center" wrapText="1"/>
      <protection locked="0"/>
    </xf>
    <xf numFmtId="1" fontId="9" fillId="2" borderId="7" xfId="0" applyNumberFormat="1" applyFont="1" applyFill="1" applyBorder="1" applyAlignment="1" applyProtection="1">
      <alignment horizontal="center" vertical="center" wrapText="1"/>
      <protection locked="0"/>
    </xf>
    <xf numFmtId="43" fontId="3" fillId="0" borderId="0" xfId="1" applyFont="1" applyFill="1" applyBorder="1" applyAlignment="1" applyProtection="1">
      <alignment horizontal="left" vertical="center" wrapText="1"/>
      <protection locked="0"/>
    </xf>
    <xf numFmtId="49" fontId="51" fillId="0" borderId="5" xfId="0" applyNumberFormat="1" applyFont="1" applyFill="1" applyBorder="1" applyAlignment="1" applyProtection="1">
      <alignment horizontal="right"/>
      <protection locked="0"/>
    </xf>
    <xf numFmtId="49" fontId="9" fillId="2" borderId="8" xfId="0" applyNumberFormat="1" applyFont="1" applyFill="1" applyBorder="1" applyAlignment="1" applyProtection="1">
      <alignment horizontal="center" vertical="center" wrapText="1"/>
      <protection locked="0"/>
    </xf>
    <xf numFmtId="49" fontId="13" fillId="0" borderId="5" xfId="0" applyNumberFormat="1" applyFont="1" applyBorder="1" applyAlignment="1" applyProtection="1">
      <alignment horizontal="center" vertical="center" wrapText="1"/>
    </xf>
    <xf numFmtId="49" fontId="13" fillId="0" borderId="5" xfId="0" applyNumberFormat="1" applyFont="1" applyBorder="1" applyAlignment="1" applyProtection="1">
      <alignment horizontal="center" vertical="center"/>
    </xf>
    <xf numFmtId="49" fontId="6" fillId="0" borderId="2"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0" fontId="21" fillId="0" borderId="4" xfId="0" applyNumberFormat="1" applyFont="1" applyBorder="1" applyAlignment="1" applyProtection="1">
      <alignment horizontal="justify" vertical="center" wrapText="1"/>
    </xf>
    <xf numFmtId="43" fontId="3" fillId="0" borderId="0" xfId="1" applyFont="1" applyFill="1" applyBorder="1" applyAlignment="1">
      <alignment horizontal="left" vertical="center" wrapText="1"/>
    </xf>
    <xf numFmtId="49" fontId="9" fillId="0" borderId="1" xfId="0" applyNumberFormat="1" applyFont="1" applyFill="1" applyBorder="1" applyAlignment="1" applyProtection="1">
      <alignment horizontal="center" vertical="center" wrapText="1"/>
    </xf>
    <xf numFmtId="49" fontId="9" fillId="2" borderId="1" xfId="0" applyNumberFormat="1" applyFont="1" applyFill="1" applyBorder="1" applyAlignment="1" applyProtection="1">
      <alignment horizontal="center" vertical="center" wrapText="1"/>
    </xf>
    <xf numFmtId="49" fontId="0" fillId="0" borderId="0" xfId="0" applyNumberFormat="1" applyFill="1" applyAlignment="1">
      <alignment horizontal="left" vertical="top" wrapText="1"/>
    </xf>
    <xf numFmtId="49" fontId="51" fillId="0" borderId="5" xfId="0" applyNumberFormat="1" applyFont="1" applyFill="1" applyBorder="1" applyAlignment="1">
      <alignment horizontal="right"/>
    </xf>
    <xf numFmtId="0" fontId="9" fillId="2" borderId="3" xfId="0" applyNumberFormat="1" applyFont="1" applyFill="1" applyBorder="1" applyAlignment="1" applyProtection="1">
      <alignment horizontal="center" vertical="center" wrapText="1"/>
    </xf>
    <xf numFmtId="0" fontId="9" fillId="2" borderId="10" xfId="0" applyNumberFormat="1" applyFont="1" applyFill="1" applyBorder="1" applyAlignment="1" applyProtection="1">
      <alignment horizontal="center" vertical="center" wrapText="1"/>
    </xf>
    <xf numFmtId="0" fontId="9" fillId="2" borderId="9" xfId="0" applyNumberFormat="1" applyFont="1" applyFill="1" applyBorder="1" applyAlignment="1" applyProtection="1">
      <alignment horizontal="center" vertical="center" wrapText="1"/>
    </xf>
    <xf numFmtId="1" fontId="9" fillId="2" borderId="3" xfId="0" applyNumberFormat="1" applyFont="1" applyFill="1" applyBorder="1" applyAlignment="1" applyProtection="1">
      <alignment horizontal="center" vertical="center" wrapText="1"/>
    </xf>
    <xf numFmtId="1" fontId="9" fillId="2" borderId="10" xfId="0" applyNumberFormat="1" applyFont="1" applyFill="1" applyBorder="1" applyAlignment="1" applyProtection="1">
      <alignment horizontal="center" vertical="center" wrapText="1"/>
    </xf>
    <xf numFmtId="1" fontId="9" fillId="2" borderId="9" xfId="0" applyNumberFormat="1" applyFont="1" applyFill="1" applyBorder="1" applyAlignment="1" applyProtection="1">
      <alignment horizontal="center" vertical="center" wrapText="1"/>
    </xf>
    <xf numFmtId="49" fontId="9" fillId="2" borderId="3" xfId="0" applyNumberFormat="1" applyFont="1" applyFill="1" applyBorder="1" applyAlignment="1" applyProtection="1">
      <alignment horizontal="center" vertical="center" wrapText="1"/>
    </xf>
    <xf numFmtId="49" fontId="9" fillId="2" borderId="10" xfId="0" applyNumberFormat="1" applyFont="1" applyFill="1" applyBorder="1" applyAlignment="1" applyProtection="1">
      <alignment horizontal="center" vertical="center" wrapText="1"/>
    </xf>
    <xf numFmtId="49" fontId="9" fillId="2" borderId="2" xfId="0" applyNumberFormat="1" applyFont="1" applyFill="1" applyBorder="1" applyAlignment="1" applyProtection="1">
      <alignment horizontal="center" vertical="center" wrapText="1"/>
    </xf>
    <xf numFmtId="49" fontId="9" fillId="2" borderId="11" xfId="0" applyNumberFormat="1" applyFont="1" applyFill="1" applyBorder="1" applyAlignment="1" applyProtection="1">
      <alignment horizontal="center" vertical="center" wrapText="1"/>
    </xf>
    <xf numFmtId="43" fontId="10" fillId="0" borderId="0" xfId="1" applyFont="1" applyFill="1" applyAlignment="1" applyProtection="1">
      <alignment horizontal="center" wrapText="1"/>
    </xf>
    <xf numFmtId="49" fontId="9" fillId="0" borderId="2" xfId="0" applyNumberFormat="1" applyFont="1" applyFill="1" applyBorder="1" applyAlignment="1" applyProtection="1">
      <alignment horizontal="center" vertical="center" wrapText="1"/>
    </xf>
    <xf numFmtId="14" fontId="63" fillId="0" borderId="4" xfId="1" applyNumberFormat="1" applyFont="1" applyFill="1" applyBorder="1" applyAlignment="1" applyProtection="1">
      <alignment horizontal="center" vertical="center" wrapText="1"/>
    </xf>
    <xf numFmtId="43" fontId="63" fillId="0" borderId="4" xfId="1" applyFont="1" applyFill="1" applyBorder="1" applyAlignment="1" applyProtection="1">
      <alignment horizontal="center" vertical="center" wrapText="1"/>
    </xf>
    <xf numFmtId="49" fontId="70" fillId="2" borderId="1" xfId="0" applyNumberFormat="1" applyFont="1" applyFill="1" applyBorder="1" applyAlignment="1" applyProtection="1">
      <alignment horizontal="center" vertical="center" wrapText="1"/>
    </xf>
    <xf numFmtId="0" fontId="10" fillId="0" borderId="0" xfId="0" applyFont="1" applyAlignment="1" applyProtection="1">
      <alignment horizontal="center" wrapText="1"/>
    </xf>
    <xf numFmtId="0" fontId="10"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164" fontId="10" fillId="0" borderId="0" xfId="1" applyNumberFormat="1" applyFont="1" applyFill="1" applyAlignment="1" applyProtection="1">
      <alignment horizontal="center" wrapText="1"/>
    </xf>
    <xf numFmtId="14" fontId="63" fillId="0" borderId="4" xfId="1" applyNumberFormat="1" applyFont="1" applyFill="1" applyBorder="1" applyAlignment="1" applyProtection="1">
      <alignment horizontal="center" wrapText="1"/>
    </xf>
    <xf numFmtId="43" fontId="63" fillId="0" borderId="4" xfId="1" applyFont="1" applyFill="1" applyBorder="1" applyAlignment="1" applyProtection="1">
      <alignment horizontal="center" wrapText="1"/>
    </xf>
    <xf numFmtId="0" fontId="12" fillId="2" borderId="2" xfId="0" applyNumberFormat="1" applyFont="1" applyFill="1" applyBorder="1" applyAlignment="1" applyProtection="1">
      <alignment horizontal="center" vertical="center" wrapText="1"/>
    </xf>
    <xf numFmtId="0" fontId="12" fillId="2" borderId="8" xfId="0" applyNumberFormat="1" applyFont="1" applyFill="1" applyBorder="1" applyAlignment="1" applyProtection="1">
      <alignment horizontal="center" vertical="center" wrapText="1"/>
    </xf>
    <xf numFmtId="49" fontId="12" fillId="2" borderId="2" xfId="0" applyNumberFormat="1" applyFont="1" applyFill="1" applyBorder="1" applyAlignment="1" applyProtection="1">
      <alignment horizontal="center" vertical="center" wrapText="1"/>
    </xf>
    <xf numFmtId="49" fontId="12" fillId="2" borderId="11" xfId="0" applyNumberFormat="1" applyFont="1" applyFill="1" applyBorder="1" applyAlignment="1" applyProtection="1">
      <alignment horizontal="center" vertical="center" wrapText="1"/>
    </xf>
    <xf numFmtId="49" fontId="11" fillId="0" borderId="4"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49" fontId="11" fillId="0" borderId="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1" fontId="23" fillId="2" borderId="3" xfId="0" applyNumberFormat="1" applyFont="1" applyFill="1" applyBorder="1" applyAlignment="1">
      <alignment horizontal="center" vertical="center" wrapText="1"/>
    </xf>
    <xf numFmtId="1" fontId="23" fillId="2" borderId="10" xfId="0" applyNumberFormat="1" applyFont="1" applyFill="1" applyBorder="1" applyAlignment="1">
      <alignment horizontal="center" vertical="center" wrapText="1"/>
    </xf>
    <xf numFmtId="1" fontId="23" fillId="2" borderId="9" xfId="0" applyNumberFormat="1" applyFont="1" applyFill="1" applyBorder="1" applyAlignment="1">
      <alignment horizontal="center" vertical="center" wrapText="1"/>
    </xf>
    <xf numFmtId="49" fontId="23" fillId="2" borderId="3" xfId="0" applyNumberFormat="1" applyFont="1" applyFill="1" applyBorder="1" applyAlignment="1">
      <alignment horizontal="center" vertical="center" wrapText="1"/>
    </xf>
    <xf numFmtId="49" fontId="23" fillId="2" borderId="10" xfId="0" applyNumberFormat="1" applyFont="1" applyFill="1" applyBorder="1" applyAlignment="1">
      <alignment horizontal="center" vertical="center" wrapText="1"/>
    </xf>
    <xf numFmtId="49" fontId="23" fillId="2" borderId="9" xfId="0" applyNumberFormat="1" applyFont="1" applyFill="1" applyBorder="1" applyAlignment="1">
      <alignment horizontal="center" vertical="center" wrapText="1"/>
    </xf>
    <xf numFmtId="49" fontId="23" fillId="2" borderId="3" xfId="0" applyNumberFormat="1" applyFont="1" applyFill="1" applyBorder="1" applyAlignment="1" applyProtection="1">
      <alignment horizontal="center" vertical="center" wrapText="1"/>
    </xf>
    <xf numFmtId="49" fontId="23" fillId="2" borderId="10" xfId="0" applyNumberFormat="1" applyFont="1" applyFill="1" applyBorder="1" applyAlignment="1" applyProtection="1">
      <alignment horizontal="center" vertical="center" wrapText="1"/>
    </xf>
    <xf numFmtId="49" fontId="23" fillId="2" borderId="9" xfId="0" applyNumberFormat="1" applyFont="1" applyFill="1" applyBorder="1" applyAlignment="1" applyProtection="1">
      <alignment horizontal="center" vertical="center" wrapText="1"/>
    </xf>
    <xf numFmtId="49" fontId="23" fillId="2" borderId="2" xfId="0" applyNumberFormat="1" applyFont="1" applyFill="1" applyBorder="1" applyAlignment="1" applyProtection="1">
      <alignment horizontal="center" vertical="center" wrapText="1"/>
    </xf>
    <xf numFmtId="49" fontId="23" fillId="2" borderId="11" xfId="0" applyNumberFormat="1" applyFont="1" applyFill="1" applyBorder="1" applyAlignment="1" applyProtection="1">
      <alignment horizontal="center" vertical="center" wrapText="1"/>
    </xf>
    <xf numFmtId="49" fontId="23" fillId="2" borderId="8" xfId="0" applyNumberFormat="1" applyFont="1" applyFill="1" applyBorder="1" applyAlignment="1" applyProtection="1">
      <alignment horizontal="center" vertical="center" wrapText="1"/>
    </xf>
    <xf numFmtId="49" fontId="23" fillId="0" borderId="3"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49" fontId="23" fillId="4" borderId="1" xfId="0" applyNumberFormat="1" applyFont="1" applyFill="1" applyBorder="1" applyAlignment="1" applyProtection="1">
      <alignment horizontal="center" vertical="center" wrapText="1"/>
    </xf>
    <xf numFmtId="0" fontId="23" fillId="2" borderId="14" xfId="0" applyNumberFormat="1" applyFont="1" applyFill="1" applyBorder="1" applyAlignment="1">
      <alignment horizontal="center" vertical="center" wrapText="1"/>
    </xf>
    <xf numFmtId="0" fontId="23" fillId="2" borderId="12" xfId="0" applyNumberFormat="1" applyFont="1" applyFill="1" applyBorder="1" applyAlignment="1">
      <alignment horizontal="center" vertical="center" wrapText="1"/>
    </xf>
    <xf numFmtId="0" fontId="23" fillId="2" borderId="15"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0" fontId="23" fillId="2" borderId="6" xfId="0" applyNumberFormat="1" applyFont="1" applyFill="1" applyBorder="1" applyAlignment="1">
      <alignment horizontal="center" vertical="center" wrapText="1"/>
    </xf>
    <xf numFmtId="0" fontId="23" fillId="2" borderId="7" xfId="0" applyNumberFormat="1" applyFont="1" applyFill="1" applyBorder="1" applyAlignment="1">
      <alignment horizontal="center" vertical="center" wrapText="1"/>
    </xf>
    <xf numFmtId="0" fontId="23" fillId="2" borderId="3" xfId="0" applyNumberFormat="1" applyFont="1" applyFill="1" applyBorder="1" applyAlignment="1">
      <alignment horizontal="center" vertical="center" wrapText="1"/>
    </xf>
    <xf numFmtId="0" fontId="23" fillId="2" borderId="10" xfId="0" applyNumberFormat="1" applyFont="1" applyFill="1" applyBorder="1" applyAlignment="1">
      <alignment horizontal="center" vertical="center" wrapText="1"/>
    </xf>
    <xf numFmtId="0" fontId="23" fillId="2" borderId="9"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top" wrapText="1"/>
    </xf>
    <xf numFmtId="49" fontId="0" fillId="0" borderId="0" xfId="0" applyNumberFormat="1" applyFill="1" applyBorder="1" applyAlignment="1">
      <alignment horizontal="left" vertical="top" wrapText="1"/>
    </xf>
    <xf numFmtId="49" fontId="0" fillId="0" borderId="0" xfId="0" applyNumberFormat="1" applyFont="1" applyFill="1" applyBorder="1" applyAlignment="1">
      <alignment horizontal="left" vertical="top" wrapText="1"/>
    </xf>
    <xf numFmtId="49" fontId="0" fillId="0" borderId="5" xfId="0" applyNumberFormat="1" applyFont="1" applyFill="1" applyBorder="1" applyAlignment="1">
      <alignment horizontal="right"/>
    </xf>
    <xf numFmtId="1" fontId="23" fillId="2" borderId="2" xfId="0" applyNumberFormat="1" applyFont="1" applyFill="1" applyBorder="1" applyAlignment="1">
      <alignment horizontal="center" vertical="center"/>
    </xf>
    <xf numFmtId="1" fontId="23" fillId="2" borderId="11" xfId="0" applyNumberFormat="1" applyFont="1" applyFill="1" applyBorder="1" applyAlignment="1">
      <alignment horizontal="center" vertical="center"/>
    </xf>
    <xf numFmtId="1" fontId="23" fillId="2" borderId="8" xfId="0" applyNumberFormat="1" applyFont="1" applyFill="1" applyBorder="1" applyAlignment="1">
      <alignment horizontal="center" vertical="center"/>
    </xf>
    <xf numFmtId="49" fontId="13" fillId="0" borderId="5" xfId="0" applyNumberFormat="1" applyFont="1" applyBorder="1" applyAlignment="1">
      <alignment horizontal="center" vertical="center" wrapText="1"/>
    </xf>
    <xf numFmtId="49" fontId="13" fillId="0" borderId="5" xfId="0" applyNumberFormat="1" applyFont="1" applyBorder="1" applyAlignment="1">
      <alignment horizontal="center" vertical="center"/>
    </xf>
    <xf numFmtId="49" fontId="7" fillId="0" borderId="2"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0" fontId="21" fillId="0" borderId="4" xfId="0" applyNumberFormat="1" applyFont="1" applyBorder="1" applyAlignment="1">
      <alignment horizontal="left" vertical="center" wrapText="1"/>
    </xf>
    <xf numFmtId="49" fontId="72" fillId="0" borderId="0" xfId="0" applyNumberFormat="1" applyFont="1" applyAlignment="1">
      <alignment horizontal="left" wrapText="1"/>
    </xf>
    <xf numFmtId="49" fontId="0" fillId="0" borderId="0" xfId="0" applyNumberFormat="1" applyFill="1" applyAlignment="1" applyProtection="1">
      <alignment horizontal="left" vertical="top" wrapText="1"/>
    </xf>
    <xf numFmtId="0" fontId="9" fillId="2" borderId="1" xfId="0" applyNumberFormat="1" applyFont="1" applyFill="1" applyBorder="1" applyAlignment="1" applyProtection="1">
      <alignment horizontal="center" vertical="center" wrapText="1"/>
    </xf>
    <xf numFmtId="43" fontId="3" fillId="0" borderId="0" xfId="1" applyFont="1" applyFill="1" applyBorder="1" applyAlignment="1" applyProtection="1">
      <alignment horizontal="left" vertical="center" wrapText="1"/>
    </xf>
    <xf numFmtId="49" fontId="51" fillId="0" borderId="5" xfId="0" applyNumberFormat="1" applyFont="1" applyFill="1" applyBorder="1" applyAlignment="1" applyProtection="1">
      <alignment horizontal="right"/>
    </xf>
    <xf numFmtId="49" fontId="9" fillId="4" borderId="1" xfId="0" applyNumberFormat="1" applyFont="1" applyFill="1" applyBorder="1" applyAlignment="1" applyProtection="1">
      <alignment horizontal="center" vertical="center" wrapText="1"/>
    </xf>
    <xf numFmtId="49" fontId="9" fillId="2" borderId="8" xfId="0" applyNumberFormat="1" applyFont="1" applyFill="1" applyBorder="1" applyAlignment="1" applyProtection="1">
      <alignment horizontal="center" vertical="center" wrapText="1"/>
    </xf>
    <xf numFmtId="49" fontId="23" fillId="0" borderId="1" xfId="0" applyNumberFormat="1" applyFont="1" applyFill="1" applyBorder="1" applyAlignment="1" applyProtection="1">
      <alignment horizontal="center" vertical="center" wrapText="1"/>
    </xf>
    <xf numFmtId="1" fontId="23" fillId="0" borderId="2" xfId="0" applyNumberFormat="1" applyFont="1" applyFill="1" applyBorder="1" applyAlignment="1">
      <alignment horizontal="center" vertical="center"/>
    </xf>
    <xf numFmtId="1" fontId="23" fillId="0" borderId="11" xfId="0" applyNumberFormat="1" applyFont="1" applyFill="1" applyBorder="1" applyAlignment="1">
      <alignment horizontal="center" vertical="center"/>
    </xf>
    <xf numFmtId="0" fontId="23" fillId="0" borderId="14" xfId="0" applyNumberFormat="1"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5" xfId="0" applyNumberFormat="1" applyFont="1" applyFill="1" applyBorder="1" applyAlignment="1">
      <alignment horizontal="center" vertical="center" wrapText="1"/>
    </xf>
    <xf numFmtId="0" fontId="23" fillId="0" borderId="13" xfId="0" applyNumberFormat="1" applyFont="1" applyFill="1" applyBorder="1" applyAlignment="1">
      <alignment horizontal="center" vertical="center" wrapText="1"/>
    </xf>
    <xf numFmtId="0" fontId="23" fillId="0" borderId="6" xfId="0" applyNumberFormat="1" applyFont="1" applyFill="1" applyBorder="1" applyAlignment="1">
      <alignment horizontal="center" vertical="center" wrapText="1"/>
    </xf>
    <xf numFmtId="0" fontId="23" fillId="0" borderId="7" xfId="0" applyNumberFormat="1" applyFont="1" applyFill="1" applyBorder="1" applyAlignment="1">
      <alignment horizontal="center" vertical="center" wrapText="1"/>
    </xf>
    <xf numFmtId="49" fontId="23" fillId="2" borderId="14" xfId="0" applyNumberFormat="1" applyFont="1" applyFill="1" applyBorder="1" applyAlignment="1" applyProtection="1">
      <alignment horizontal="center" vertical="center" wrapText="1"/>
    </xf>
    <xf numFmtId="49" fontId="23" fillId="2" borderId="12" xfId="0" applyNumberFormat="1" applyFont="1" applyFill="1" applyBorder="1" applyAlignment="1" applyProtection="1">
      <alignment horizontal="center" vertical="center" wrapText="1"/>
    </xf>
    <xf numFmtId="49" fontId="23" fillId="0" borderId="1" xfId="0" applyNumberFormat="1" applyFont="1" applyFill="1" applyBorder="1" applyAlignment="1">
      <alignment horizontal="center" vertical="center" wrapText="1"/>
    </xf>
    <xf numFmtId="1" fontId="23" fillId="2" borderId="1" xfId="0" applyNumberFormat="1" applyFont="1" applyFill="1" applyBorder="1" applyAlignment="1">
      <alignment horizontal="center" vertical="center" wrapText="1"/>
    </xf>
    <xf numFmtId="49" fontId="23" fillId="0" borderId="2" xfId="0" applyNumberFormat="1" applyFont="1" applyFill="1" applyBorder="1" applyAlignment="1" applyProtection="1">
      <alignment horizontal="center" vertical="center" wrapText="1"/>
    </xf>
    <xf numFmtId="49" fontId="23" fillId="0" borderId="11" xfId="0" applyNumberFormat="1" applyFont="1" applyFill="1" applyBorder="1" applyAlignment="1" applyProtection="1">
      <alignment horizontal="center" vertical="center" wrapText="1"/>
    </xf>
    <xf numFmtId="49" fontId="23" fillId="0" borderId="8" xfId="0" applyNumberFormat="1" applyFont="1" applyFill="1" applyBorder="1" applyAlignment="1" applyProtection="1">
      <alignment horizontal="center" vertical="center" wrapText="1"/>
    </xf>
    <xf numFmtId="0" fontId="10" fillId="0" borderId="0" xfId="0" applyNumberFormat="1" applyFont="1" applyFill="1" applyAlignment="1" applyProtection="1">
      <alignment horizontal="center" wrapText="1"/>
    </xf>
    <xf numFmtId="0" fontId="9" fillId="2" borderId="3" xfId="0" applyNumberFormat="1" applyFont="1" applyFill="1" applyBorder="1" applyAlignment="1">
      <alignment horizontal="center" vertical="center" wrapText="1"/>
    </xf>
    <xf numFmtId="0" fontId="9" fillId="2" borderId="10" xfId="0" applyNumberFormat="1" applyFont="1" applyFill="1" applyBorder="1" applyAlignment="1">
      <alignment horizontal="center" vertical="center" wrapText="1"/>
    </xf>
    <xf numFmtId="0" fontId="9" fillId="2" borderId="9"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49" fontId="9" fillId="10" borderId="1" xfId="0" applyNumberFormat="1" applyFont="1" applyFill="1" applyBorder="1" applyAlignment="1" applyProtection="1">
      <alignment horizontal="center" vertical="center" wrapText="1"/>
    </xf>
    <xf numFmtId="49" fontId="9" fillId="0" borderId="2" xfId="0" applyNumberFormat="1" applyFont="1" applyFill="1" applyBorder="1" applyAlignment="1">
      <alignment horizontal="center" vertical="center" wrapText="1"/>
    </xf>
    <xf numFmtId="49" fontId="10" fillId="0" borderId="0" xfId="0" applyNumberFormat="1" applyFont="1" applyFill="1" applyBorder="1" applyAlignment="1" applyProtection="1">
      <alignment horizontal="center" vertical="center" wrapText="1"/>
      <protection locked="0"/>
    </xf>
    <xf numFmtId="49" fontId="9" fillId="0" borderId="1" xfId="0" applyNumberFormat="1" applyFont="1" applyFill="1" applyBorder="1" applyAlignment="1">
      <alignment horizontal="center" vertical="center" wrapText="1"/>
    </xf>
    <xf numFmtId="49" fontId="70" fillId="2" borderId="1" xfId="0" applyNumberFormat="1" applyFont="1" applyFill="1" applyBorder="1" applyAlignment="1">
      <alignment horizontal="center" vertical="center" wrapText="1"/>
    </xf>
    <xf numFmtId="1" fontId="9" fillId="2" borderId="3" xfId="0" applyNumberFormat="1" applyFont="1" applyFill="1" applyBorder="1" applyAlignment="1">
      <alignment horizontal="center" vertical="center" wrapText="1"/>
    </xf>
    <xf numFmtId="1" fontId="9" fillId="2" borderId="10" xfId="0" applyNumberFormat="1" applyFont="1" applyFill="1" applyBorder="1" applyAlignment="1">
      <alignment horizontal="center" vertical="center" wrapText="1"/>
    </xf>
    <xf numFmtId="1" fontId="9" fillId="2" borderId="9"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49" fontId="0" fillId="3" borderId="0" xfId="0" applyNumberFormat="1" applyFill="1" applyAlignment="1">
      <alignment horizontal="left" vertical="top" wrapText="1"/>
    </xf>
    <xf numFmtId="49" fontId="0" fillId="3" borderId="0" xfId="0" applyNumberFormat="1" applyFill="1" applyBorder="1" applyAlignment="1">
      <alignment horizontal="left" vertical="top" wrapText="1"/>
    </xf>
    <xf numFmtId="49" fontId="17" fillId="3" borderId="5" xfId="0" applyNumberFormat="1" applyFont="1" applyFill="1" applyBorder="1" applyAlignment="1">
      <alignment horizontal="right"/>
    </xf>
    <xf numFmtId="49" fontId="10" fillId="3" borderId="0" xfId="0" applyNumberFormat="1" applyFont="1" applyFill="1" applyBorder="1" applyAlignment="1">
      <alignment horizontal="center" vertical="top" wrapText="1"/>
    </xf>
    <xf numFmtId="49" fontId="23" fillId="3" borderId="1" xfId="0" applyNumberFormat="1" applyFont="1" applyFill="1" applyBorder="1" applyAlignment="1">
      <alignment horizontal="center" vertical="center" wrapText="1"/>
    </xf>
    <xf numFmtId="49" fontId="23" fillId="3" borderId="3" xfId="0" applyNumberFormat="1" applyFont="1" applyFill="1" applyBorder="1" applyAlignment="1">
      <alignment horizontal="center" vertical="center" wrapText="1"/>
    </xf>
    <xf numFmtId="49" fontId="23" fillId="3" borderId="10" xfId="0" applyNumberFormat="1" applyFont="1" applyFill="1" applyBorder="1" applyAlignment="1">
      <alignment horizontal="center" vertical="center" wrapText="1"/>
    </xf>
    <xf numFmtId="49" fontId="23" fillId="3" borderId="9" xfId="0" applyNumberFormat="1" applyFont="1" applyFill="1" applyBorder="1" applyAlignment="1">
      <alignment horizontal="center" vertical="center" wrapText="1"/>
    </xf>
    <xf numFmtId="49" fontId="23" fillId="3" borderId="1" xfId="0" applyNumberFormat="1" applyFont="1" applyFill="1" applyBorder="1" applyAlignment="1" applyProtection="1">
      <alignment horizontal="center" vertical="center" wrapText="1"/>
    </xf>
    <xf numFmtId="49" fontId="23" fillId="3" borderId="2" xfId="0" applyNumberFormat="1" applyFont="1" applyFill="1" applyBorder="1" applyAlignment="1" applyProtection="1">
      <alignment horizontal="center" vertical="center" wrapText="1"/>
    </xf>
    <xf numFmtId="49" fontId="23" fillId="3" borderId="8" xfId="0" applyNumberFormat="1" applyFont="1" applyFill="1" applyBorder="1" applyAlignment="1" applyProtection="1">
      <alignment horizontal="center" vertical="center" wrapText="1"/>
    </xf>
    <xf numFmtId="1" fontId="23" fillId="3" borderId="1" xfId="0" applyNumberFormat="1" applyFont="1" applyFill="1" applyBorder="1" applyAlignment="1">
      <alignment horizontal="center" vertical="center" wrapText="1"/>
    </xf>
    <xf numFmtId="1" fontId="23" fillId="3" borderId="2" xfId="0" applyNumberFormat="1" applyFont="1" applyFill="1" applyBorder="1" applyAlignment="1">
      <alignment horizontal="center" vertical="center"/>
    </xf>
    <xf numFmtId="1" fontId="23" fillId="3" borderId="11" xfId="0" applyNumberFormat="1" applyFont="1" applyFill="1" applyBorder="1" applyAlignment="1">
      <alignment horizontal="center" vertical="center"/>
    </xf>
    <xf numFmtId="49" fontId="23" fillId="3" borderId="14" xfId="0" applyNumberFormat="1" applyFont="1" applyFill="1" applyBorder="1" applyAlignment="1" applyProtection="1">
      <alignment horizontal="center" vertical="center" wrapText="1"/>
    </xf>
    <xf numFmtId="49" fontId="23" fillId="3" borderId="12" xfId="0" applyNumberFormat="1" applyFont="1" applyFill="1" applyBorder="1" applyAlignment="1" applyProtection="1">
      <alignment horizontal="center" vertical="center" wrapText="1"/>
    </xf>
    <xf numFmtId="49" fontId="23" fillId="3" borderId="3" xfId="0" applyNumberFormat="1" applyFont="1" applyFill="1" applyBorder="1" applyAlignment="1" applyProtection="1">
      <alignment horizontal="center" vertical="center" wrapText="1"/>
    </xf>
    <xf numFmtId="49" fontId="23" fillId="3" borderId="10" xfId="0" applyNumberFormat="1" applyFont="1" applyFill="1" applyBorder="1" applyAlignment="1" applyProtection="1">
      <alignment horizontal="center" vertical="center" wrapText="1"/>
    </xf>
    <xf numFmtId="49" fontId="23" fillId="3" borderId="9" xfId="0" applyNumberFormat="1" applyFont="1" applyFill="1" applyBorder="1" applyAlignment="1" applyProtection="1">
      <alignment horizontal="center" vertical="center" wrapText="1"/>
    </xf>
    <xf numFmtId="49" fontId="11" fillId="3" borderId="4" xfId="0" applyNumberFormat="1" applyFont="1" applyFill="1" applyBorder="1" applyAlignment="1">
      <alignment horizontal="center" wrapText="1"/>
    </xf>
    <xf numFmtId="49" fontId="9" fillId="3" borderId="1" xfId="0" applyNumberFormat="1" applyFont="1" applyFill="1" applyBorder="1" applyAlignment="1" applyProtection="1">
      <alignment horizontal="center" vertical="center" wrapText="1"/>
    </xf>
    <xf numFmtId="49" fontId="11" fillId="3" borderId="4" xfId="0" applyNumberFormat="1" applyFont="1" applyFill="1" applyBorder="1" applyAlignment="1">
      <alignment horizontal="center" vertical="center" wrapText="1"/>
    </xf>
    <xf numFmtId="0" fontId="23" fillId="3" borderId="3" xfId="0" applyNumberFormat="1" applyFont="1" applyFill="1" applyBorder="1" applyAlignment="1">
      <alignment horizontal="center" vertical="center" wrapText="1"/>
    </xf>
    <xf numFmtId="0" fontId="23" fillId="3" borderId="10" xfId="0" applyNumberFormat="1" applyFont="1" applyFill="1" applyBorder="1" applyAlignment="1">
      <alignment horizontal="center" vertical="center" wrapText="1"/>
    </xf>
    <xf numFmtId="0" fontId="23" fillId="3" borderId="9" xfId="0" applyNumberFormat="1" applyFont="1" applyFill="1" applyBorder="1" applyAlignment="1">
      <alignment horizontal="center" vertical="center" wrapText="1"/>
    </xf>
    <xf numFmtId="49" fontId="23" fillId="3" borderId="11" xfId="0" applyNumberFormat="1" applyFont="1" applyFill="1" applyBorder="1" applyAlignment="1" applyProtection="1">
      <alignment horizontal="center" vertical="center" wrapText="1"/>
    </xf>
    <xf numFmtId="0" fontId="23" fillId="3" borderId="1" xfId="0" applyNumberFormat="1" applyFont="1" applyFill="1" applyBorder="1" applyAlignment="1">
      <alignment horizontal="center" vertical="center" wrapText="1"/>
    </xf>
    <xf numFmtId="0" fontId="10" fillId="2" borderId="0" xfId="0" applyNumberFormat="1" applyFont="1" applyFill="1" applyAlignment="1">
      <alignment horizontal="center"/>
    </xf>
    <xf numFmtId="0" fontId="56" fillId="10" borderId="2" xfId="0" applyNumberFormat="1" applyFont="1" applyFill="1" applyBorder="1" applyAlignment="1">
      <alignment horizontal="center" vertical="center" wrapText="1"/>
    </xf>
    <xf numFmtId="0" fontId="56" fillId="10" borderId="8" xfId="0" applyNumberFormat="1" applyFont="1" applyFill="1" applyBorder="1" applyAlignment="1">
      <alignment horizontal="center" vertical="center" wrapText="1"/>
    </xf>
    <xf numFmtId="1" fontId="23" fillId="3" borderId="3" xfId="0" applyNumberFormat="1" applyFont="1" applyFill="1" applyBorder="1" applyAlignment="1">
      <alignment horizontal="center" vertical="center" wrapText="1"/>
    </xf>
    <xf numFmtId="1" fontId="23" fillId="3" borderId="10" xfId="0" applyNumberFormat="1" applyFont="1" applyFill="1" applyBorder="1" applyAlignment="1">
      <alignment horizontal="center" vertical="center" wrapText="1"/>
    </xf>
    <xf numFmtId="1" fontId="23" fillId="3" borderId="9" xfId="0" applyNumberFormat="1" applyFont="1" applyFill="1" applyBorder="1" applyAlignment="1">
      <alignment horizontal="center" vertical="center" wrapText="1"/>
    </xf>
    <xf numFmtId="49" fontId="28" fillId="3" borderId="1" xfId="0" applyNumberFormat="1" applyFont="1" applyFill="1" applyBorder="1" applyAlignment="1" applyProtection="1">
      <alignment horizontal="center" vertical="center" wrapText="1"/>
    </xf>
    <xf numFmtId="49" fontId="0" fillId="3" borderId="5" xfId="0" applyNumberFormat="1" applyFont="1" applyFill="1" applyBorder="1" applyAlignment="1">
      <alignment horizontal="right"/>
    </xf>
    <xf numFmtId="1" fontId="23" fillId="3" borderId="1" xfId="0" applyNumberFormat="1" applyFont="1" applyFill="1" applyBorder="1" applyAlignment="1">
      <alignment horizontal="center" vertical="center"/>
    </xf>
    <xf numFmtId="164" fontId="10" fillId="0" borderId="0" xfId="1" applyNumberFormat="1" applyFont="1" applyFill="1" applyAlignment="1">
      <alignment horizontal="center"/>
    </xf>
    <xf numFmtId="164" fontId="10" fillId="0" borderId="0" xfId="1" applyNumberFormat="1" applyFont="1" applyAlignment="1">
      <alignment horizontal="center"/>
    </xf>
    <xf numFmtId="49" fontId="64" fillId="0" borderId="3" xfId="0" applyNumberFormat="1" applyFont="1" applyFill="1" applyBorder="1" applyAlignment="1">
      <alignment horizontal="center" vertical="center" wrapText="1"/>
    </xf>
    <xf numFmtId="49" fontId="64" fillId="0" borderId="10" xfId="0" applyNumberFormat="1" applyFont="1" applyFill="1" applyBorder="1" applyAlignment="1">
      <alignment horizontal="center" vertical="center" wrapText="1"/>
    </xf>
    <xf numFmtId="49" fontId="64" fillId="0" borderId="9"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49" fontId="2" fillId="10" borderId="1" xfId="0" applyNumberFormat="1" applyFont="1" applyFill="1" applyBorder="1" applyAlignment="1" applyProtection="1">
      <alignment horizontal="center" vertical="center"/>
      <protection locked="0"/>
    </xf>
    <xf numFmtId="164" fontId="63" fillId="0" borderId="0" xfId="1" applyNumberFormat="1" applyFont="1" applyFill="1" applyBorder="1" applyAlignment="1">
      <alignment horizontal="center" wrapText="1"/>
    </xf>
    <xf numFmtId="49" fontId="51" fillId="0" borderId="5" xfId="0" applyNumberFormat="1" applyFont="1" applyFill="1" applyBorder="1" applyAlignment="1">
      <alignment horizontal="left" vertical="center" wrapText="1"/>
    </xf>
    <xf numFmtId="0" fontId="7" fillId="0" borderId="3"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49" fontId="64"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10" borderId="2" xfId="0" applyNumberFormat="1" applyFont="1" applyFill="1" applyBorder="1" applyAlignment="1" applyProtection="1">
      <alignment horizontal="center" vertical="center" wrapText="1"/>
      <protection locked="0"/>
    </xf>
    <xf numFmtId="49" fontId="7" fillId="10" borderId="8" xfId="0" applyNumberFormat="1" applyFont="1" applyFill="1" applyBorder="1" applyAlignment="1" applyProtection="1">
      <alignment horizontal="center" vertical="center" wrapText="1"/>
      <protection locked="0"/>
    </xf>
    <xf numFmtId="49" fontId="51" fillId="0" borderId="5" xfId="0" applyNumberFormat="1" applyFont="1" applyBorder="1" applyAlignment="1">
      <alignment horizontal="right"/>
    </xf>
    <xf numFmtId="49" fontId="52" fillId="0" borderId="1" xfId="0" applyNumberFormat="1" applyFont="1" applyFill="1" applyBorder="1" applyAlignment="1">
      <alignment horizontal="center" vertical="center" wrapText="1" readingOrder="1"/>
    </xf>
    <xf numFmtId="49" fontId="52" fillId="0" borderId="3" xfId="0" applyNumberFormat="1" applyFont="1" applyFill="1" applyBorder="1" applyAlignment="1">
      <alignment horizontal="center" vertical="center" wrapText="1" readingOrder="1"/>
    </xf>
    <xf numFmtId="49" fontId="52" fillId="0" borderId="10" xfId="0" applyNumberFormat="1" applyFont="1" applyFill="1" applyBorder="1" applyAlignment="1">
      <alignment horizontal="center" vertical="center" wrapText="1" readingOrder="1"/>
    </xf>
    <xf numFmtId="49" fontId="51" fillId="2" borderId="5" xfId="0" applyNumberFormat="1" applyFont="1" applyFill="1" applyBorder="1" applyAlignment="1">
      <alignment horizontal="right" vertical="top" wrapText="1"/>
    </xf>
    <xf numFmtId="0" fontId="52" fillId="0" borderId="1" xfId="0" applyFont="1" applyBorder="1" applyAlignment="1">
      <alignment horizontal="center" vertical="center" wrapText="1" readingOrder="1"/>
    </xf>
    <xf numFmtId="0" fontId="52" fillId="0" borderId="3" xfId="0" applyFont="1" applyBorder="1" applyAlignment="1">
      <alignment horizontal="center" vertical="center" wrapText="1" readingOrder="1"/>
    </xf>
    <xf numFmtId="49" fontId="52" fillId="0" borderId="9" xfId="0" applyNumberFormat="1" applyFont="1" applyFill="1" applyBorder="1" applyAlignment="1">
      <alignment horizontal="center" vertical="center" wrapText="1" readingOrder="1"/>
    </xf>
    <xf numFmtId="49" fontId="52" fillId="0" borderId="12" xfId="0" applyNumberFormat="1" applyFont="1" applyFill="1" applyBorder="1" applyAlignment="1">
      <alignment horizontal="center" vertical="center" wrapText="1" readingOrder="1"/>
    </xf>
    <xf numFmtId="49" fontId="52" fillId="0" borderId="13" xfId="0" applyNumberFormat="1" applyFont="1" applyFill="1" applyBorder="1" applyAlignment="1">
      <alignment horizontal="center" vertical="center" wrapText="1" readingOrder="1"/>
    </xf>
    <xf numFmtId="49" fontId="52" fillId="0" borderId="7" xfId="0" applyNumberFormat="1" applyFont="1" applyFill="1" applyBorder="1" applyAlignment="1">
      <alignment horizontal="center" vertical="center" wrapText="1" readingOrder="1"/>
    </xf>
    <xf numFmtId="49" fontId="52" fillId="0" borderId="2" xfId="0" applyNumberFormat="1" applyFont="1" applyFill="1" applyBorder="1" applyAlignment="1">
      <alignment horizontal="center" vertical="center" wrapText="1" readingOrder="1"/>
    </xf>
    <xf numFmtId="49" fontId="52" fillId="0" borderId="11" xfId="0" applyNumberFormat="1" applyFont="1" applyFill="1" applyBorder="1" applyAlignment="1">
      <alignment horizontal="center" vertical="center" wrapText="1" readingOrder="1"/>
    </xf>
    <xf numFmtId="49" fontId="52" fillId="0" borderId="8" xfId="0" applyNumberFormat="1" applyFont="1" applyFill="1" applyBorder="1" applyAlignment="1">
      <alignment horizontal="center" vertical="center" wrapText="1" readingOrder="1"/>
    </xf>
    <xf numFmtId="49" fontId="77" fillId="0" borderId="3" xfId="0" applyNumberFormat="1" applyFont="1" applyFill="1" applyBorder="1" applyAlignment="1">
      <alignment horizontal="center" vertical="center" wrapText="1" readingOrder="1"/>
    </xf>
    <xf numFmtId="49" fontId="77" fillId="0" borderId="10" xfId="0" applyNumberFormat="1" applyFont="1" applyFill="1" applyBorder="1" applyAlignment="1">
      <alignment horizontal="center" vertical="center" wrapText="1" readingOrder="1"/>
    </xf>
    <xf numFmtId="49" fontId="52" fillId="0" borderId="14" xfId="0" applyNumberFormat="1" applyFont="1" applyFill="1" applyBorder="1" applyAlignment="1">
      <alignment horizontal="center" vertical="center" wrapText="1" readingOrder="1"/>
    </xf>
    <xf numFmtId="49" fontId="52" fillId="0" borderId="4" xfId="0" applyNumberFormat="1" applyFont="1" applyFill="1" applyBorder="1" applyAlignment="1">
      <alignment horizontal="center" vertical="center" wrapText="1" readingOrder="1"/>
    </xf>
    <xf numFmtId="164" fontId="63" fillId="2" borderId="0" xfId="1" applyNumberFormat="1" applyFont="1" applyFill="1" applyBorder="1" applyAlignment="1">
      <alignment horizontal="center"/>
    </xf>
    <xf numFmtId="43" fontId="10" fillId="0" borderId="0" xfId="1" applyFont="1" applyFill="1" applyBorder="1" applyAlignment="1">
      <alignment horizontal="center" vertical="center" wrapText="1"/>
    </xf>
    <xf numFmtId="43" fontId="10" fillId="0" borderId="0" xfId="1" applyFont="1" applyAlignment="1">
      <alignment horizontal="center"/>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9" fillId="10" borderId="1" xfId="0" applyFont="1" applyFill="1" applyBorder="1" applyAlignment="1" applyProtection="1">
      <alignment horizontal="center" vertical="center"/>
      <protection locked="0"/>
    </xf>
    <xf numFmtId="164" fontId="63" fillId="0" borderId="4" xfId="1" applyNumberFormat="1" applyFont="1" applyFill="1" applyBorder="1" applyAlignment="1">
      <alignment horizontal="center" wrapText="1"/>
    </xf>
    <xf numFmtId="164" fontId="63" fillId="0" borderId="4" xfId="1" applyNumberFormat="1" applyFont="1" applyBorder="1" applyAlignment="1">
      <alignment horizontal="center"/>
    </xf>
    <xf numFmtId="43" fontId="3" fillId="0" borderId="0" xfId="1" applyFont="1" applyFill="1" applyBorder="1" applyAlignment="1">
      <alignment horizontal="left" vertical="top" wrapText="1"/>
    </xf>
    <xf numFmtId="0" fontId="12" fillId="0" borderId="1" xfId="0" applyFont="1" applyBorder="1" applyAlignment="1">
      <alignment horizontal="center"/>
    </xf>
    <xf numFmtId="49" fontId="9" fillId="0" borderId="8"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49" fontId="6" fillId="0" borderId="1" xfId="0" applyNumberFormat="1" applyFont="1" applyFill="1" applyBorder="1" applyAlignment="1">
      <alignment horizontal="center" vertical="center"/>
    </xf>
    <xf numFmtId="49" fontId="9" fillId="0" borderId="2" xfId="0" applyNumberFormat="1" applyFont="1" applyBorder="1" applyAlignment="1">
      <alignment horizontal="center"/>
    </xf>
    <xf numFmtId="49" fontId="9" fillId="0" borderId="11" xfId="0" applyNumberFormat="1" applyFont="1" applyBorder="1" applyAlignment="1">
      <alignment horizontal="center"/>
    </xf>
    <xf numFmtId="49" fontId="9" fillId="0" borderId="8" xfId="0" applyNumberFormat="1" applyFont="1" applyBorder="1" applyAlignment="1">
      <alignment horizontal="center"/>
    </xf>
    <xf numFmtId="49" fontId="9" fillId="0" borderId="2" xfId="0" applyNumberFormat="1" applyFont="1" applyFill="1" applyBorder="1" applyAlignment="1">
      <alignment horizontal="center"/>
    </xf>
    <xf numFmtId="49" fontId="9" fillId="0" borderId="11" xfId="0" applyNumberFormat="1" applyFont="1" applyFill="1" applyBorder="1" applyAlignment="1">
      <alignment horizontal="center"/>
    </xf>
    <xf numFmtId="49" fontId="9" fillId="0" borderId="8" xfId="0" applyNumberFormat="1" applyFont="1" applyFill="1" applyBorder="1" applyAlignment="1">
      <alignment horizontal="center"/>
    </xf>
    <xf numFmtId="49" fontId="0" fillId="0" borderId="5" xfId="0" applyNumberFormat="1" applyBorder="1" applyAlignment="1">
      <alignment horizontal="left"/>
    </xf>
    <xf numFmtId="1" fontId="26" fillId="2" borderId="0" xfId="0" applyNumberFormat="1" applyFont="1" applyFill="1" applyBorder="1" applyAlignment="1">
      <alignment horizontal="center"/>
    </xf>
    <xf numFmtId="49" fontId="17" fillId="0" borderId="5" xfId="0" applyNumberFormat="1" applyFont="1" applyBorder="1" applyAlignment="1">
      <alignment horizontal="right"/>
    </xf>
    <xf numFmtId="49" fontId="9" fillId="0" borderId="1" xfId="0" applyNumberFormat="1" applyFont="1" applyFill="1" applyBorder="1" applyAlignment="1">
      <alignment horizontal="center"/>
    </xf>
    <xf numFmtId="49" fontId="9" fillId="10" borderId="1" xfId="0" applyNumberFormat="1" applyFont="1" applyFill="1" applyBorder="1" applyAlignment="1" applyProtection="1">
      <alignment horizontal="center" vertical="center" wrapText="1"/>
      <protection locked="0"/>
    </xf>
    <xf numFmtId="0" fontId="43" fillId="0" borderId="2"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14"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1" xfId="0" applyFont="1" applyFill="1" applyBorder="1" applyAlignment="1">
      <alignment horizontal="center" vertical="center" wrapText="1"/>
    </xf>
    <xf numFmtId="49" fontId="41" fillId="0" borderId="1" xfId="0" applyNumberFormat="1" applyFont="1" applyFill="1" applyBorder="1" applyAlignment="1">
      <alignment horizontal="center" vertical="center"/>
    </xf>
    <xf numFmtId="0" fontId="43" fillId="10" borderId="2" xfId="0" applyFont="1" applyFill="1" applyBorder="1" applyAlignment="1" applyProtection="1">
      <alignment horizontal="center" wrapText="1"/>
      <protection locked="0"/>
    </xf>
    <xf numFmtId="0" fontId="43" fillId="10" borderId="8" xfId="0" applyFont="1" applyFill="1" applyBorder="1" applyAlignment="1" applyProtection="1">
      <alignment horizontal="center" wrapText="1"/>
      <protection locked="0"/>
    </xf>
    <xf numFmtId="49" fontId="43" fillId="0" borderId="3" xfId="0" applyNumberFormat="1" applyFont="1" applyFill="1" applyBorder="1" applyAlignment="1">
      <alignment horizontal="center" vertical="center"/>
    </xf>
    <xf numFmtId="49" fontId="43" fillId="0" borderId="10" xfId="0" applyNumberFormat="1" applyFont="1" applyFill="1" applyBorder="1" applyAlignment="1">
      <alignment horizontal="center" vertical="center"/>
    </xf>
    <xf numFmtId="0" fontId="37" fillId="0" borderId="0" xfId="0" applyFont="1" applyAlignment="1" applyProtection="1">
      <alignment horizontal="center" vertical="center" wrapText="1"/>
      <protection locked="0"/>
    </xf>
    <xf numFmtId="0" fontId="57" fillId="0" borderId="5" xfId="0" applyFont="1" applyBorder="1" applyAlignment="1">
      <alignment horizontal="right"/>
    </xf>
    <xf numFmtId="0" fontId="43" fillId="0" borderId="11"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1" xfId="0" applyFont="1" applyFill="1" applyBorder="1" applyAlignment="1">
      <alignment horizontal="center" vertical="center"/>
    </xf>
    <xf numFmtId="43" fontId="0" fillId="0" borderId="0" xfId="1" applyFont="1" applyFill="1" applyBorder="1" applyAlignment="1">
      <alignment horizontal="left" vertical="center" wrapText="1"/>
    </xf>
    <xf numFmtId="0" fontId="13" fillId="0" borderId="0" xfId="0" applyNumberFormat="1" applyFont="1" applyAlignment="1" applyProtection="1">
      <alignment horizontal="center" vertical="center" wrapText="1"/>
      <protection locked="0"/>
    </xf>
    <xf numFmtId="0" fontId="52" fillId="0" borderId="1" xfId="0" applyFont="1" applyBorder="1" applyAlignment="1">
      <alignment horizontal="center" vertical="center" wrapText="1"/>
    </xf>
    <xf numFmtId="0" fontId="52" fillId="0" borderId="1" xfId="0" applyFont="1" applyFill="1" applyBorder="1" applyAlignment="1">
      <alignment horizontal="center" vertical="center" wrapText="1"/>
    </xf>
    <xf numFmtId="0" fontId="22" fillId="0" borderId="5" xfId="0" applyNumberFormat="1" applyFont="1" applyFill="1" applyBorder="1" applyAlignment="1">
      <alignment horizontal="right" wrapText="1"/>
    </xf>
    <xf numFmtId="0" fontId="23" fillId="0" borderId="1" xfId="0" applyFont="1" applyFill="1" applyBorder="1" applyAlignment="1">
      <alignment horizontal="center" vertical="center" wrapText="1"/>
    </xf>
    <xf numFmtId="0" fontId="28" fillId="10" borderId="2" xfId="0" applyFont="1" applyFill="1" applyBorder="1" applyAlignment="1" applyProtection="1">
      <alignment horizontal="center" vertical="center" wrapText="1"/>
      <protection locked="0"/>
    </xf>
    <xf numFmtId="0" fontId="28" fillId="10" borderId="8" xfId="0" applyFont="1" applyFill="1" applyBorder="1" applyAlignment="1" applyProtection="1">
      <alignment horizontal="center" vertical="center" wrapText="1"/>
      <protection locked="0"/>
    </xf>
    <xf numFmtId="0" fontId="6" fillId="7" borderId="1" xfId="0" applyFont="1" applyFill="1" applyBorder="1" applyAlignment="1">
      <alignment horizontal="center"/>
    </xf>
    <xf numFmtId="0" fontId="6" fillId="8" borderId="1" xfId="0" applyFont="1" applyFill="1" applyBorder="1" applyAlignment="1">
      <alignment horizontal="center"/>
    </xf>
    <xf numFmtId="49" fontId="6" fillId="0" borderId="3" xfId="0" applyNumberFormat="1" applyFont="1" applyFill="1" applyBorder="1" applyAlignment="1" applyProtection="1">
      <alignment horizontal="center" vertical="center" wrapText="1"/>
    </xf>
    <xf numFmtId="49" fontId="6" fillId="0" borderId="9" xfId="0" applyNumberFormat="1" applyFont="1" applyFill="1" applyBorder="1" applyAlignment="1" applyProtection="1">
      <alignment horizontal="center" vertical="center" wrapText="1"/>
    </xf>
    <xf numFmtId="0" fontId="2" fillId="0" borderId="0" xfId="0" applyFont="1" applyAlignment="1">
      <alignment horizontal="center" vertical="center"/>
    </xf>
    <xf numFmtId="0" fontId="51" fillId="0" borderId="0" xfId="0" applyFont="1" applyAlignment="1" applyProtection="1">
      <alignment horizontal="center" vertical="center"/>
      <protection locked="0"/>
    </xf>
    <xf numFmtId="0" fontId="36" fillId="0" borderId="5" xfId="0" applyFont="1" applyBorder="1" applyAlignment="1">
      <alignment horizontal="right"/>
    </xf>
    <xf numFmtId="49" fontId="0" fillId="0" borderId="0" xfId="0" applyNumberFormat="1" applyFont="1" applyFill="1" applyAlignment="1" applyProtection="1">
      <alignment horizontal="left" vertical="top" wrapText="1"/>
      <protection locked="0"/>
    </xf>
    <xf numFmtId="1" fontId="12" fillId="2" borderId="0" xfId="0" applyNumberFormat="1" applyFont="1" applyFill="1" applyAlignment="1" applyProtection="1">
      <alignment horizontal="center"/>
      <protection locked="0"/>
    </xf>
    <xf numFmtId="1" fontId="0" fillId="2" borderId="0" xfId="0" applyNumberFormat="1" applyFont="1" applyFill="1" applyProtection="1">
      <protection locked="0"/>
    </xf>
  </cellXfs>
  <cellStyles count="5">
    <cellStyle name="Comma" xfId="1" builtinId="3"/>
    <cellStyle name="Normal" xfId="0" builtinId="0"/>
    <cellStyle name="Normal 2 2" xfId="2" xr:uid="{00000000-0005-0000-0000-000002000000}"/>
    <cellStyle name="Normal_Sheet1" xfId="3" xr:uid="{00000000-0005-0000-0000-000003000000}"/>
    <cellStyle name="Percent" xfId="4" builtinId="5"/>
  </cellStyles>
  <dxfs count="0"/>
  <tableStyles count="0" defaultTableStyle="TableStyleMedium9"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1</xdr:row>
      <xdr:rowOff>38100</xdr:rowOff>
    </xdr:to>
    <xdr:sp macro="" textlink="">
      <xdr:nvSpPr>
        <xdr:cNvPr id="1085" name="Text Box 1">
          <a:extLst>
            <a:ext uri="{FF2B5EF4-FFF2-40B4-BE49-F238E27FC236}">
              <a16:creationId xmlns:a16="http://schemas.microsoft.com/office/drawing/2014/main" id="{00000000-0008-0000-0100-00003D040000}"/>
            </a:ext>
          </a:extLst>
        </xdr:cNvPr>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1086" name="Text Box 1">
          <a:extLst>
            <a:ext uri="{FF2B5EF4-FFF2-40B4-BE49-F238E27FC236}">
              <a16:creationId xmlns:a16="http://schemas.microsoft.com/office/drawing/2014/main" id="{00000000-0008-0000-0100-00003E040000}"/>
            </a:ext>
          </a:extLst>
        </xdr:cNvPr>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1087" name="Text Box 1">
          <a:extLst>
            <a:ext uri="{FF2B5EF4-FFF2-40B4-BE49-F238E27FC236}">
              <a16:creationId xmlns:a16="http://schemas.microsoft.com/office/drawing/2014/main" id="{00000000-0008-0000-0100-00003F040000}"/>
            </a:ext>
          </a:extLst>
        </xdr:cNvPr>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1088" name="Text Box 1">
          <a:extLst>
            <a:ext uri="{FF2B5EF4-FFF2-40B4-BE49-F238E27FC236}">
              <a16:creationId xmlns:a16="http://schemas.microsoft.com/office/drawing/2014/main" id="{00000000-0008-0000-0100-000040040000}"/>
            </a:ext>
          </a:extLst>
        </xdr:cNvPr>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1089" name="Text Box 1">
          <a:extLst>
            <a:ext uri="{FF2B5EF4-FFF2-40B4-BE49-F238E27FC236}">
              <a16:creationId xmlns:a16="http://schemas.microsoft.com/office/drawing/2014/main" id="{00000000-0008-0000-0100-000041040000}"/>
            </a:ext>
          </a:extLst>
        </xdr:cNvPr>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1090" name="Text Box 1">
          <a:extLst>
            <a:ext uri="{FF2B5EF4-FFF2-40B4-BE49-F238E27FC236}">
              <a16:creationId xmlns:a16="http://schemas.microsoft.com/office/drawing/2014/main" id="{00000000-0008-0000-0100-000042040000}"/>
            </a:ext>
          </a:extLst>
        </xdr:cNvPr>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85725</xdr:colOff>
      <xdr:row>0</xdr:row>
      <xdr:rowOff>38100</xdr:rowOff>
    </xdr:to>
    <xdr:sp macro="" textlink="">
      <xdr:nvSpPr>
        <xdr:cNvPr id="10301" name="Text Box 1">
          <a:extLst>
            <a:ext uri="{FF2B5EF4-FFF2-40B4-BE49-F238E27FC236}">
              <a16:creationId xmlns:a16="http://schemas.microsoft.com/office/drawing/2014/main" id="{00000000-0008-0000-0A00-00003D280000}"/>
            </a:ext>
          </a:extLst>
        </xdr:cNvPr>
        <xdr:cNvSpPr txBox="1">
          <a:spLocks noChangeArrowheads="1"/>
        </xdr:cNvSpPr>
      </xdr:nvSpPr>
      <xdr:spPr bwMode="auto">
        <a:xfrm>
          <a:off x="2733675"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38100</xdr:rowOff>
    </xdr:to>
    <xdr:sp macro="" textlink="">
      <xdr:nvSpPr>
        <xdr:cNvPr id="10302" name="Text Box 1">
          <a:extLst>
            <a:ext uri="{FF2B5EF4-FFF2-40B4-BE49-F238E27FC236}">
              <a16:creationId xmlns:a16="http://schemas.microsoft.com/office/drawing/2014/main" id="{00000000-0008-0000-0A00-00003E280000}"/>
            </a:ext>
          </a:extLst>
        </xdr:cNvPr>
        <xdr:cNvSpPr txBox="1">
          <a:spLocks noChangeArrowheads="1"/>
        </xdr:cNvSpPr>
      </xdr:nvSpPr>
      <xdr:spPr bwMode="auto">
        <a:xfrm>
          <a:off x="2733675"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38100</xdr:rowOff>
    </xdr:to>
    <xdr:sp macro="" textlink="">
      <xdr:nvSpPr>
        <xdr:cNvPr id="10303" name="Text Box 1">
          <a:extLst>
            <a:ext uri="{FF2B5EF4-FFF2-40B4-BE49-F238E27FC236}">
              <a16:creationId xmlns:a16="http://schemas.microsoft.com/office/drawing/2014/main" id="{00000000-0008-0000-0A00-00003F280000}"/>
            </a:ext>
          </a:extLst>
        </xdr:cNvPr>
        <xdr:cNvSpPr txBox="1">
          <a:spLocks noChangeArrowheads="1"/>
        </xdr:cNvSpPr>
      </xdr:nvSpPr>
      <xdr:spPr bwMode="auto">
        <a:xfrm>
          <a:off x="2733675"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85725</xdr:colOff>
      <xdr:row>1</xdr:row>
      <xdr:rowOff>38100</xdr:rowOff>
    </xdr:to>
    <xdr:sp macro="" textlink="">
      <xdr:nvSpPr>
        <xdr:cNvPr id="10304" name="Text Box 1">
          <a:extLst>
            <a:ext uri="{FF2B5EF4-FFF2-40B4-BE49-F238E27FC236}">
              <a16:creationId xmlns:a16="http://schemas.microsoft.com/office/drawing/2014/main" id="{00000000-0008-0000-0A00-000040280000}"/>
            </a:ext>
          </a:extLst>
        </xdr:cNvPr>
        <xdr:cNvSpPr txBox="1">
          <a:spLocks noChangeArrowheads="1"/>
        </xdr:cNvSpPr>
      </xdr:nvSpPr>
      <xdr:spPr bwMode="auto">
        <a:xfrm>
          <a:off x="2733675" y="8477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85725</xdr:colOff>
      <xdr:row>1</xdr:row>
      <xdr:rowOff>38100</xdr:rowOff>
    </xdr:to>
    <xdr:sp macro="" textlink="">
      <xdr:nvSpPr>
        <xdr:cNvPr id="10305" name="Text Box 1">
          <a:extLst>
            <a:ext uri="{FF2B5EF4-FFF2-40B4-BE49-F238E27FC236}">
              <a16:creationId xmlns:a16="http://schemas.microsoft.com/office/drawing/2014/main" id="{00000000-0008-0000-0A00-000041280000}"/>
            </a:ext>
          </a:extLst>
        </xdr:cNvPr>
        <xdr:cNvSpPr txBox="1">
          <a:spLocks noChangeArrowheads="1"/>
        </xdr:cNvSpPr>
      </xdr:nvSpPr>
      <xdr:spPr bwMode="auto">
        <a:xfrm>
          <a:off x="2733675" y="8477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85725</xdr:colOff>
      <xdr:row>1</xdr:row>
      <xdr:rowOff>38100</xdr:rowOff>
    </xdr:to>
    <xdr:sp macro="" textlink="">
      <xdr:nvSpPr>
        <xdr:cNvPr id="10306" name="Text Box 1">
          <a:extLst>
            <a:ext uri="{FF2B5EF4-FFF2-40B4-BE49-F238E27FC236}">
              <a16:creationId xmlns:a16="http://schemas.microsoft.com/office/drawing/2014/main" id="{00000000-0008-0000-0A00-000042280000}"/>
            </a:ext>
          </a:extLst>
        </xdr:cNvPr>
        <xdr:cNvSpPr txBox="1">
          <a:spLocks noChangeArrowheads="1"/>
        </xdr:cNvSpPr>
      </xdr:nvSpPr>
      <xdr:spPr bwMode="auto">
        <a:xfrm>
          <a:off x="2733675" y="8477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2</xdr:row>
      <xdr:rowOff>19050</xdr:rowOff>
    </xdr:to>
    <xdr:sp macro="" textlink="">
      <xdr:nvSpPr>
        <xdr:cNvPr id="11325" name="Text Box 1">
          <a:extLst>
            <a:ext uri="{FF2B5EF4-FFF2-40B4-BE49-F238E27FC236}">
              <a16:creationId xmlns:a16="http://schemas.microsoft.com/office/drawing/2014/main" id="{00000000-0008-0000-0B00-00003D2C0000}"/>
            </a:ext>
          </a:extLst>
        </xdr:cNvPr>
        <xdr:cNvSpPr txBox="1">
          <a:spLocks noChangeArrowheads="1"/>
        </xdr:cNvSpPr>
      </xdr:nvSpPr>
      <xdr:spPr bwMode="auto">
        <a:xfrm>
          <a:off x="241935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26" name="Text Box 1">
          <a:extLst>
            <a:ext uri="{FF2B5EF4-FFF2-40B4-BE49-F238E27FC236}">
              <a16:creationId xmlns:a16="http://schemas.microsoft.com/office/drawing/2014/main" id="{00000000-0008-0000-0B00-00003E2C0000}"/>
            </a:ext>
          </a:extLst>
        </xdr:cNvPr>
        <xdr:cNvSpPr txBox="1">
          <a:spLocks noChangeArrowheads="1"/>
        </xdr:cNvSpPr>
      </xdr:nvSpPr>
      <xdr:spPr bwMode="auto">
        <a:xfrm>
          <a:off x="241935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27" name="Text Box 1">
          <a:extLst>
            <a:ext uri="{FF2B5EF4-FFF2-40B4-BE49-F238E27FC236}">
              <a16:creationId xmlns:a16="http://schemas.microsoft.com/office/drawing/2014/main" id="{00000000-0008-0000-0B00-00003F2C0000}"/>
            </a:ext>
          </a:extLst>
        </xdr:cNvPr>
        <xdr:cNvSpPr txBox="1">
          <a:spLocks noChangeArrowheads="1"/>
        </xdr:cNvSpPr>
      </xdr:nvSpPr>
      <xdr:spPr bwMode="auto">
        <a:xfrm>
          <a:off x="241935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1328" name="Text Box 1">
          <a:extLst>
            <a:ext uri="{FF2B5EF4-FFF2-40B4-BE49-F238E27FC236}">
              <a16:creationId xmlns:a16="http://schemas.microsoft.com/office/drawing/2014/main" id="{00000000-0008-0000-0B00-0000402C0000}"/>
            </a:ext>
          </a:extLst>
        </xdr:cNvPr>
        <xdr:cNvSpPr txBox="1">
          <a:spLocks noChangeArrowheads="1"/>
        </xdr:cNvSpPr>
      </xdr:nvSpPr>
      <xdr:spPr bwMode="auto">
        <a:xfrm>
          <a:off x="2419350" y="847725"/>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1329" name="Text Box 1">
          <a:extLst>
            <a:ext uri="{FF2B5EF4-FFF2-40B4-BE49-F238E27FC236}">
              <a16:creationId xmlns:a16="http://schemas.microsoft.com/office/drawing/2014/main" id="{00000000-0008-0000-0B00-0000412C0000}"/>
            </a:ext>
          </a:extLst>
        </xdr:cNvPr>
        <xdr:cNvSpPr txBox="1">
          <a:spLocks noChangeArrowheads="1"/>
        </xdr:cNvSpPr>
      </xdr:nvSpPr>
      <xdr:spPr bwMode="auto">
        <a:xfrm>
          <a:off x="2419350" y="847725"/>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1330" name="Text Box 1">
          <a:extLst>
            <a:ext uri="{FF2B5EF4-FFF2-40B4-BE49-F238E27FC236}">
              <a16:creationId xmlns:a16="http://schemas.microsoft.com/office/drawing/2014/main" id="{00000000-0008-0000-0B00-0000422C0000}"/>
            </a:ext>
          </a:extLst>
        </xdr:cNvPr>
        <xdr:cNvSpPr txBox="1">
          <a:spLocks noChangeArrowheads="1"/>
        </xdr:cNvSpPr>
      </xdr:nvSpPr>
      <xdr:spPr bwMode="auto">
        <a:xfrm>
          <a:off x="2419350" y="847725"/>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85725</xdr:colOff>
      <xdr:row>1</xdr:row>
      <xdr:rowOff>38100</xdr:rowOff>
    </xdr:to>
    <xdr:sp macro="" textlink="">
      <xdr:nvSpPr>
        <xdr:cNvPr id="12299" name="Text Box 1">
          <a:extLst>
            <a:ext uri="{FF2B5EF4-FFF2-40B4-BE49-F238E27FC236}">
              <a16:creationId xmlns:a16="http://schemas.microsoft.com/office/drawing/2014/main" id="{00000000-0008-0000-0C00-00000B300000}"/>
            </a:ext>
          </a:extLst>
        </xdr:cNvPr>
        <xdr:cNvSpPr txBox="1">
          <a:spLocks noChangeArrowheads="1"/>
        </xdr:cNvSpPr>
      </xdr:nvSpPr>
      <xdr:spPr bwMode="auto">
        <a:xfrm>
          <a:off x="2857500" y="78105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619125</xdr:colOff>
      <xdr:row>0</xdr:row>
      <xdr:rowOff>0</xdr:rowOff>
    </xdr:from>
    <xdr:to>
      <xdr:col>4</xdr:col>
      <xdr:colOff>619125</xdr:colOff>
      <xdr:row>0</xdr:row>
      <xdr:rowOff>0</xdr:rowOff>
    </xdr:to>
    <xdr:sp macro="" textlink="">
      <xdr:nvSpPr>
        <xdr:cNvPr id="2069" name="Line 1">
          <a:extLst>
            <a:ext uri="{FF2B5EF4-FFF2-40B4-BE49-F238E27FC236}">
              <a16:creationId xmlns:a16="http://schemas.microsoft.com/office/drawing/2014/main" id="{00000000-0008-0000-0200-000015080000}"/>
            </a:ext>
          </a:extLst>
        </xdr:cNvPr>
        <xdr:cNvSpPr>
          <a:spLocks noChangeShapeType="1"/>
        </xdr:cNvSpPr>
      </xdr:nvSpPr>
      <xdr:spPr bwMode="auto">
        <a:xfrm>
          <a:off x="7419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619125</xdr:colOff>
      <xdr:row>0</xdr:row>
      <xdr:rowOff>0</xdr:rowOff>
    </xdr:from>
    <xdr:to>
      <xdr:col>4</xdr:col>
      <xdr:colOff>619125</xdr:colOff>
      <xdr:row>0</xdr:row>
      <xdr:rowOff>0</xdr:rowOff>
    </xdr:to>
    <xdr:sp macro="" textlink="">
      <xdr:nvSpPr>
        <xdr:cNvPr id="2070" name="Line 2">
          <a:extLst>
            <a:ext uri="{FF2B5EF4-FFF2-40B4-BE49-F238E27FC236}">
              <a16:creationId xmlns:a16="http://schemas.microsoft.com/office/drawing/2014/main" id="{00000000-0008-0000-0200-000016080000}"/>
            </a:ext>
          </a:extLst>
        </xdr:cNvPr>
        <xdr:cNvSpPr>
          <a:spLocks noChangeShapeType="1"/>
        </xdr:cNvSpPr>
      </xdr:nvSpPr>
      <xdr:spPr bwMode="auto">
        <a:xfrm>
          <a:off x="7419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85725</xdr:colOff>
      <xdr:row>1</xdr:row>
      <xdr:rowOff>38100</xdr:rowOff>
    </xdr:to>
    <xdr:sp macro="" textlink="">
      <xdr:nvSpPr>
        <xdr:cNvPr id="3103" name="Text Box 1">
          <a:extLst>
            <a:ext uri="{FF2B5EF4-FFF2-40B4-BE49-F238E27FC236}">
              <a16:creationId xmlns:a16="http://schemas.microsoft.com/office/drawing/2014/main" id="{00000000-0008-0000-0300-00001F0C0000}"/>
            </a:ext>
          </a:extLst>
        </xdr:cNvPr>
        <xdr:cNvSpPr txBox="1">
          <a:spLocks noChangeArrowheads="1"/>
        </xdr:cNvSpPr>
      </xdr:nvSpPr>
      <xdr:spPr bwMode="auto">
        <a:xfrm>
          <a:off x="31242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85725</xdr:colOff>
      <xdr:row>1</xdr:row>
      <xdr:rowOff>38100</xdr:rowOff>
    </xdr:to>
    <xdr:sp macro="" textlink="">
      <xdr:nvSpPr>
        <xdr:cNvPr id="3104" name="Text Box 1">
          <a:extLst>
            <a:ext uri="{FF2B5EF4-FFF2-40B4-BE49-F238E27FC236}">
              <a16:creationId xmlns:a16="http://schemas.microsoft.com/office/drawing/2014/main" id="{00000000-0008-0000-0300-0000200C0000}"/>
            </a:ext>
          </a:extLst>
        </xdr:cNvPr>
        <xdr:cNvSpPr txBox="1">
          <a:spLocks noChangeArrowheads="1"/>
        </xdr:cNvSpPr>
      </xdr:nvSpPr>
      <xdr:spPr bwMode="auto">
        <a:xfrm>
          <a:off x="31242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85725</xdr:colOff>
      <xdr:row>1</xdr:row>
      <xdr:rowOff>38100</xdr:rowOff>
    </xdr:to>
    <xdr:sp macro="" textlink="">
      <xdr:nvSpPr>
        <xdr:cNvPr id="3105" name="Text Box 1">
          <a:extLst>
            <a:ext uri="{FF2B5EF4-FFF2-40B4-BE49-F238E27FC236}">
              <a16:creationId xmlns:a16="http://schemas.microsoft.com/office/drawing/2014/main" id="{00000000-0008-0000-0300-0000210C0000}"/>
            </a:ext>
          </a:extLst>
        </xdr:cNvPr>
        <xdr:cNvSpPr txBox="1">
          <a:spLocks noChangeArrowheads="1"/>
        </xdr:cNvSpPr>
      </xdr:nvSpPr>
      <xdr:spPr bwMode="auto">
        <a:xfrm>
          <a:off x="31242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2</xdr:row>
      <xdr:rowOff>57150</xdr:rowOff>
    </xdr:to>
    <xdr:sp macro="" textlink="">
      <xdr:nvSpPr>
        <xdr:cNvPr id="4127" name="Text Box 1">
          <a:extLst>
            <a:ext uri="{FF2B5EF4-FFF2-40B4-BE49-F238E27FC236}">
              <a16:creationId xmlns:a16="http://schemas.microsoft.com/office/drawing/2014/main" id="{00000000-0008-0000-0400-00001F100000}"/>
            </a:ext>
          </a:extLst>
        </xdr:cNvPr>
        <xdr:cNvSpPr txBox="1">
          <a:spLocks noChangeArrowheads="1"/>
        </xdr:cNvSpPr>
      </xdr:nvSpPr>
      <xdr:spPr bwMode="auto">
        <a:xfrm>
          <a:off x="316230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4128" name="Text Box 1">
          <a:extLst>
            <a:ext uri="{FF2B5EF4-FFF2-40B4-BE49-F238E27FC236}">
              <a16:creationId xmlns:a16="http://schemas.microsoft.com/office/drawing/2014/main" id="{00000000-0008-0000-0400-000020100000}"/>
            </a:ext>
          </a:extLst>
        </xdr:cNvPr>
        <xdr:cNvSpPr txBox="1">
          <a:spLocks noChangeArrowheads="1"/>
        </xdr:cNvSpPr>
      </xdr:nvSpPr>
      <xdr:spPr bwMode="auto">
        <a:xfrm>
          <a:off x="316230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4129" name="Text Box 1">
          <a:extLst>
            <a:ext uri="{FF2B5EF4-FFF2-40B4-BE49-F238E27FC236}">
              <a16:creationId xmlns:a16="http://schemas.microsoft.com/office/drawing/2014/main" id="{00000000-0008-0000-0400-000021100000}"/>
            </a:ext>
          </a:extLst>
        </xdr:cNvPr>
        <xdr:cNvSpPr txBox="1">
          <a:spLocks noChangeArrowheads="1"/>
        </xdr:cNvSpPr>
      </xdr:nvSpPr>
      <xdr:spPr bwMode="auto">
        <a:xfrm>
          <a:off x="316230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619125</xdr:colOff>
      <xdr:row>0</xdr:row>
      <xdr:rowOff>0</xdr:rowOff>
    </xdr:from>
    <xdr:to>
      <xdr:col>4</xdr:col>
      <xdr:colOff>619125</xdr:colOff>
      <xdr:row>0</xdr:row>
      <xdr:rowOff>0</xdr:rowOff>
    </xdr:to>
    <xdr:sp macro="" textlink="">
      <xdr:nvSpPr>
        <xdr:cNvPr id="5141" name="Line 1">
          <a:extLst>
            <a:ext uri="{FF2B5EF4-FFF2-40B4-BE49-F238E27FC236}">
              <a16:creationId xmlns:a16="http://schemas.microsoft.com/office/drawing/2014/main" id="{00000000-0008-0000-0500-000015140000}"/>
            </a:ext>
          </a:extLst>
        </xdr:cNvPr>
        <xdr:cNvSpPr>
          <a:spLocks noChangeShapeType="1"/>
        </xdr:cNvSpPr>
      </xdr:nvSpPr>
      <xdr:spPr bwMode="auto">
        <a:xfrm>
          <a:off x="81915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619125</xdr:colOff>
      <xdr:row>0</xdr:row>
      <xdr:rowOff>0</xdr:rowOff>
    </xdr:from>
    <xdr:to>
      <xdr:col>4</xdr:col>
      <xdr:colOff>619125</xdr:colOff>
      <xdr:row>0</xdr:row>
      <xdr:rowOff>0</xdr:rowOff>
    </xdr:to>
    <xdr:sp macro="" textlink="">
      <xdr:nvSpPr>
        <xdr:cNvPr id="5142" name="Line 2">
          <a:extLst>
            <a:ext uri="{FF2B5EF4-FFF2-40B4-BE49-F238E27FC236}">
              <a16:creationId xmlns:a16="http://schemas.microsoft.com/office/drawing/2014/main" id="{00000000-0008-0000-0500-000016140000}"/>
            </a:ext>
          </a:extLst>
        </xdr:cNvPr>
        <xdr:cNvSpPr>
          <a:spLocks noChangeShapeType="1"/>
        </xdr:cNvSpPr>
      </xdr:nvSpPr>
      <xdr:spPr bwMode="auto">
        <a:xfrm>
          <a:off x="81915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1</xdr:row>
      <xdr:rowOff>38100</xdr:rowOff>
    </xdr:to>
    <xdr:sp macro="" textlink="">
      <xdr:nvSpPr>
        <xdr:cNvPr id="6175" name="Text Box 1">
          <a:extLst>
            <a:ext uri="{FF2B5EF4-FFF2-40B4-BE49-F238E27FC236}">
              <a16:creationId xmlns:a16="http://schemas.microsoft.com/office/drawing/2014/main" id="{00000000-0008-0000-0600-00001F180000}"/>
            </a:ext>
          </a:extLst>
        </xdr:cNvPr>
        <xdr:cNvSpPr txBox="1">
          <a:spLocks noChangeArrowheads="1"/>
        </xdr:cNvSpPr>
      </xdr:nvSpPr>
      <xdr:spPr bwMode="auto">
        <a:xfrm>
          <a:off x="28956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6176" name="Text Box 1">
          <a:extLst>
            <a:ext uri="{FF2B5EF4-FFF2-40B4-BE49-F238E27FC236}">
              <a16:creationId xmlns:a16="http://schemas.microsoft.com/office/drawing/2014/main" id="{00000000-0008-0000-0600-000020180000}"/>
            </a:ext>
          </a:extLst>
        </xdr:cNvPr>
        <xdr:cNvSpPr txBox="1">
          <a:spLocks noChangeArrowheads="1"/>
        </xdr:cNvSpPr>
      </xdr:nvSpPr>
      <xdr:spPr bwMode="auto">
        <a:xfrm>
          <a:off x="28956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6177" name="Text Box 1">
          <a:extLst>
            <a:ext uri="{FF2B5EF4-FFF2-40B4-BE49-F238E27FC236}">
              <a16:creationId xmlns:a16="http://schemas.microsoft.com/office/drawing/2014/main" id="{00000000-0008-0000-0600-000021180000}"/>
            </a:ext>
          </a:extLst>
        </xdr:cNvPr>
        <xdr:cNvSpPr txBox="1">
          <a:spLocks noChangeArrowheads="1"/>
        </xdr:cNvSpPr>
      </xdr:nvSpPr>
      <xdr:spPr bwMode="auto">
        <a:xfrm>
          <a:off x="28956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1</xdr:row>
      <xdr:rowOff>38100</xdr:rowOff>
    </xdr:to>
    <xdr:sp macro="" textlink="">
      <xdr:nvSpPr>
        <xdr:cNvPr id="7229" name="Text Box 1">
          <a:extLst>
            <a:ext uri="{FF2B5EF4-FFF2-40B4-BE49-F238E27FC236}">
              <a16:creationId xmlns:a16="http://schemas.microsoft.com/office/drawing/2014/main" id="{00000000-0008-0000-0700-00003D1C0000}"/>
            </a:ext>
          </a:extLst>
        </xdr:cNvPr>
        <xdr:cNvSpPr txBox="1">
          <a:spLocks noChangeArrowheads="1"/>
        </xdr:cNvSpPr>
      </xdr:nvSpPr>
      <xdr:spPr bwMode="auto">
        <a:xfrm>
          <a:off x="2219325" y="8096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7230" name="Text Box 1">
          <a:extLst>
            <a:ext uri="{FF2B5EF4-FFF2-40B4-BE49-F238E27FC236}">
              <a16:creationId xmlns:a16="http://schemas.microsoft.com/office/drawing/2014/main" id="{00000000-0008-0000-0700-00003E1C0000}"/>
            </a:ext>
          </a:extLst>
        </xdr:cNvPr>
        <xdr:cNvSpPr txBox="1">
          <a:spLocks noChangeArrowheads="1"/>
        </xdr:cNvSpPr>
      </xdr:nvSpPr>
      <xdr:spPr bwMode="auto">
        <a:xfrm>
          <a:off x="2219325" y="8096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7231" name="Text Box 1">
          <a:extLst>
            <a:ext uri="{FF2B5EF4-FFF2-40B4-BE49-F238E27FC236}">
              <a16:creationId xmlns:a16="http://schemas.microsoft.com/office/drawing/2014/main" id="{00000000-0008-0000-0700-00003F1C0000}"/>
            </a:ext>
          </a:extLst>
        </xdr:cNvPr>
        <xdr:cNvSpPr txBox="1">
          <a:spLocks noChangeArrowheads="1"/>
        </xdr:cNvSpPr>
      </xdr:nvSpPr>
      <xdr:spPr bwMode="auto">
        <a:xfrm>
          <a:off x="2219325" y="8096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7232" name="Text Box 1">
          <a:extLst>
            <a:ext uri="{FF2B5EF4-FFF2-40B4-BE49-F238E27FC236}">
              <a16:creationId xmlns:a16="http://schemas.microsoft.com/office/drawing/2014/main" id="{00000000-0008-0000-0700-0000401C0000}"/>
            </a:ext>
          </a:extLst>
        </xdr:cNvPr>
        <xdr:cNvSpPr txBox="1">
          <a:spLocks noChangeArrowheads="1"/>
        </xdr:cNvSpPr>
      </xdr:nvSpPr>
      <xdr:spPr bwMode="auto">
        <a:xfrm>
          <a:off x="2219325" y="809625"/>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7233" name="Text Box 1">
          <a:extLst>
            <a:ext uri="{FF2B5EF4-FFF2-40B4-BE49-F238E27FC236}">
              <a16:creationId xmlns:a16="http://schemas.microsoft.com/office/drawing/2014/main" id="{00000000-0008-0000-0700-0000411C0000}"/>
            </a:ext>
          </a:extLst>
        </xdr:cNvPr>
        <xdr:cNvSpPr txBox="1">
          <a:spLocks noChangeArrowheads="1"/>
        </xdr:cNvSpPr>
      </xdr:nvSpPr>
      <xdr:spPr bwMode="auto">
        <a:xfrm>
          <a:off x="2219325" y="809625"/>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7234" name="Text Box 1">
          <a:extLst>
            <a:ext uri="{FF2B5EF4-FFF2-40B4-BE49-F238E27FC236}">
              <a16:creationId xmlns:a16="http://schemas.microsoft.com/office/drawing/2014/main" id="{00000000-0008-0000-0700-0000421C0000}"/>
            </a:ext>
          </a:extLst>
        </xdr:cNvPr>
        <xdr:cNvSpPr txBox="1">
          <a:spLocks noChangeArrowheads="1"/>
        </xdr:cNvSpPr>
      </xdr:nvSpPr>
      <xdr:spPr bwMode="auto">
        <a:xfrm>
          <a:off x="2219325" y="809625"/>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38100</xdr:rowOff>
    </xdr:to>
    <xdr:sp macro="" textlink="">
      <xdr:nvSpPr>
        <xdr:cNvPr id="8313" name="Text Box 1">
          <a:extLst>
            <a:ext uri="{FF2B5EF4-FFF2-40B4-BE49-F238E27FC236}">
              <a16:creationId xmlns:a16="http://schemas.microsoft.com/office/drawing/2014/main" id="{00000000-0008-0000-0800-000079200000}"/>
            </a:ext>
          </a:extLst>
        </xdr:cNvPr>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4" name="Text Box 1">
          <a:extLst>
            <a:ext uri="{FF2B5EF4-FFF2-40B4-BE49-F238E27FC236}">
              <a16:creationId xmlns:a16="http://schemas.microsoft.com/office/drawing/2014/main" id="{00000000-0008-0000-0800-00007A200000}"/>
            </a:ext>
          </a:extLst>
        </xdr:cNvPr>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5" name="Text Box 1">
          <a:extLst>
            <a:ext uri="{FF2B5EF4-FFF2-40B4-BE49-F238E27FC236}">
              <a16:creationId xmlns:a16="http://schemas.microsoft.com/office/drawing/2014/main" id="{00000000-0008-0000-0800-00007B200000}"/>
            </a:ext>
          </a:extLst>
        </xdr:cNvPr>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6" name="Text Box 1">
          <a:extLst>
            <a:ext uri="{FF2B5EF4-FFF2-40B4-BE49-F238E27FC236}">
              <a16:creationId xmlns:a16="http://schemas.microsoft.com/office/drawing/2014/main" id="{00000000-0008-0000-0800-00007C200000}"/>
            </a:ext>
          </a:extLst>
        </xdr:cNvPr>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7" name="Text Box 1">
          <a:extLst>
            <a:ext uri="{FF2B5EF4-FFF2-40B4-BE49-F238E27FC236}">
              <a16:creationId xmlns:a16="http://schemas.microsoft.com/office/drawing/2014/main" id="{00000000-0008-0000-0800-00007D200000}"/>
            </a:ext>
          </a:extLst>
        </xdr:cNvPr>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8" name="Text Box 1">
          <a:extLst>
            <a:ext uri="{FF2B5EF4-FFF2-40B4-BE49-F238E27FC236}">
              <a16:creationId xmlns:a16="http://schemas.microsoft.com/office/drawing/2014/main" id="{00000000-0008-0000-0800-00007E200000}"/>
            </a:ext>
          </a:extLst>
        </xdr:cNvPr>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8319" name="Text Box 1">
          <a:extLst>
            <a:ext uri="{FF2B5EF4-FFF2-40B4-BE49-F238E27FC236}">
              <a16:creationId xmlns:a16="http://schemas.microsoft.com/office/drawing/2014/main" id="{00000000-0008-0000-0800-00007F200000}"/>
            </a:ext>
          </a:extLst>
        </xdr:cNvPr>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8320" name="Text Box 1">
          <a:extLst>
            <a:ext uri="{FF2B5EF4-FFF2-40B4-BE49-F238E27FC236}">
              <a16:creationId xmlns:a16="http://schemas.microsoft.com/office/drawing/2014/main" id="{00000000-0008-0000-0800-000080200000}"/>
            </a:ext>
          </a:extLst>
        </xdr:cNvPr>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8321" name="Text Box 1">
          <a:extLst>
            <a:ext uri="{FF2B5EF4-FFF2-40B4-BE49-F238E27FC236}">
              <a16:creationId xmlns:a16="http://schemas.microsoft.com/office/drawing/2014/main" id="{00000000-0008-0000-0800-000081200000}"/>
            </a:ext>
          </a:extLst>
        </xdr:cNvPr>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8322" name="Text Box 1">
          <a:extLst>
            <a:ext uri="{FF2B5EF4-FFF2-40B4-BE49-F238E27FC236}">
              <a16:creationId xmlns:a16="http://schemas.microsoft.com/office/drawing/2014/main" id="{00000000-0008-0000-0800-000082200000}"/>
            </a:ext>
          </a:extLst>
        </xdr:cNvPr>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8323" name="Text Box 1">
          <a:extLst>
            <a:ext uri="{FF2B5EF4-FFF2-40B4-BE49-F238E27FC236}">
              <a16:creationId xmlns:a16="http://schemas.microsoft.com/office/drawing/2014/main" id="{00000000-0008-0000-0800-000083200000}"/>
            </a:ext>
          </a:extLst>
        </xdr:cNvPr>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8324" name="Text Box 1">
          <a:extLst>
            <a:ext uri="{FF2B5EF4-FFF2-40B4-BE49-F238E27FC236}">
              <a16:creationId xmlns:a16="http://schemas.microsoft.com/office/drawing/2014/main" id="{00000000-0008-0000-0800-000084200000}"/>
            </a:ext>
          </a:extLst>
        </xdr:cNvPr>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1</xdr:row>
      <xdr:rowOff>38100</xdr:rowOff>
    </xdr:to>
    <xdr:sp macro="" textlink="">
      <xdr:nvSpPr>
        <xdr:cNvPr id="9277" name="Text Box 1">
          <a:extLst>
            <a:ext uri="{FF2B5EF4-FFF2-40B4-BE49-F238E27FC236}">
              <a16:creationId xmlns:a16="http://schemas.microsoft.com/office/drawing/2014/main" id="{00000000-0008-0000-0900-00003D240000}"/>
            </a:ext>
          </a:extLst>
        </xdr:cNvPr>
        <xdr:cNvSpPr txBox="1">
          <a:spLocks noChangeArrowheads="1"/>
        </xdr:cNvSpPr>
      </xdr:nvSpPr>
      <xdr:spPr bwMode="auto">
        <a:xfrm>
          <a:off x="2438400" y="81915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9278" name="Text Box 1">
          <a:extLst>
            <a:ext uri="{FF2B5EF4-FFF2-40B4-BE49-F238E27FC236}">
              <a16:creationId xmlns:a16="http://schemas.microsoft.com/office/drawing/2014/main" id="{00000000-0008-0000-0900-00003E240000}"/>
            </a:ext>
          </a:extLst>
        </xdr:cNvPr>
        <xdr:cNvSpPr txBox="1">
          <a:spLocks noChangeArrowheads="1"/>
        </xdr:cNvSpPr>
      </xdr:nvSpPr>
      <xdr:spPr bwMode="auto">
        <a:xfrm>
          <a:off x="2438400" y="81915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9279" name="Text Box 1">
          <a:extLst>
            <a:ext uri="{FF2B5EF4-FFF2-40B4-BE49-F238E27FC236}">
              <a16:creationId xmlns:a16="http://schemas.microsoft.com/office/drawing/2014/main" id="{00000000-0008-0000-0900-00003F240000}"/>
            </a:ext>
          </a:extLst>
        </xdr:cNvPr>
        <xdr:cNvSpPr txBox="1">
          <a:spLocks noChangeArrowheads="1"/>
        </xdr:cNvSpPr>
      </xdr:nvSpPr>
      <xdr:spPr bwMode="auto">
        <a:xfrm>
          <a:off x="2438400" y="81915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9280" name="Text Box 1">
          <a:extLst>
            <a:ext uri="{FF2B5EF4-FFF2-40B4-BE49-F238E27FC236}">
              <a16:creationId xmlns:a16="http://schemas.microsoft.com/office/drawing/2014/main" id="{00000000-0008-0000-0900-000040240000}"/>
            </a:ext>
          </a:extLst>
        </xdr:cNvPr>
        <xdr:cNvSpPr txBox="1">
          <a:spLocks noChangeArrowheads="1"/>
        </xdr:cNvSpPr>
      </xdr:nvSpPr>
      <xdr:spPr bwMode="auto">
        <a:xfrm>
          <a:off x="2438400" y="819150"/>
          <a:ext cx="857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9281" name="Text Box 1">
          <a:extLst>
            <a:ext uri="{FF2B5EF4-FFF2-40B4-BE49-F238E27FC236}">
              <a16:creationId xmlns:a16="http://schemas.microsoft.com/office/drawing/2014/main" id="{00000000-0008-0000-0900-000041240000}"/>
            </a:ext>
          </a:extLst>
        </xdr:cNvPr>
        <xdr:cNvSpPr txBox="1">
          <a:spLocks noChangeArrowheads="1"/>
        </xdr:cNvSpPr>
      </xdr:nvSpPr>
      <xdr:spPr bwMode="auto">
        <a:xfrm>
          <a:off x="2438400" y="819150"/>
          <a:ext cx="857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9282" name="Text Box 1">
          <a:extLst>
            <a:ext uri="{FF2B5EF4-FFF2-40B4-BE49-F238E27FC236}">
              <a16:creationId xmlns:a16="http://schemas.microsoft.com/office/drawing/2014/main" id="{00000000-0008-0000-0900-000042240000}"/>
            </a:ext>
          </a:extLst>
        </xdr:cNvPr>
        <xdr:cNvSpPr txBox="1">
          <a:spLocks noChangeArrowheads="1"/>
        </xdr:cNvSpPr>
      </xdr:nvSpPr>
      <xdr:spPr bwMode="auto">
        <a:xfrm>
          <a:off x="2438400" y="819150"/>
          <a:ext cx="857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BAO%20CAO%20KQTHADS\6.NAM%202020\4.%20THANG%2004%20(T01-2020)\3.%20THONG%20KE%20THEO%20THONG%20TU%2006\1.%20Nghiep%20v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BAO%20CAO%20KQTHADS\6.NAM%202020\4.%20THANG%2004%20(T01-2020)\3.%20THONG%20KE%20THEO%20THONG%20TU%2006\2.%20Thanh%20ph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1.BAO%20CAO%20KQTHADS\6.NAM%202020\4.%20THANG%2004%20(T01-2020)\3.%20THONG%20KE%20THEO%20THONG%20TU%2006\3.%20Dak%20H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1.BAO%20CAO%20KQTHADS\6.NAM%202020\4.%20THANG%2004%20(T01-2020)\3.%20THONG%20KE%20THEO%20THONG%20TU%2006\4.%20Dak%20T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BAO%20CAO%20KQTHADS\6.NAM%202020\4.%20THANG%2004%20(T01-2020)\3.%20THONG%20KE%20THEO%20THONG%20TU%2006\5.%20Ngoc%20Ho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1.BAO%20CAO%20KQTHADS\6.NAM%202020\4.%20THANG%2004%20(T01-2020)\3.%20THONG%20KE%20THEO%20THONG%20TU%2006\6.%20Dak%20Gle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1.BAO%20CAO%20KQTHADS\6.NAM%202020\4.%20THANG%2004%20(T01-2020)\3.%20THONG%20KE%20THEO%20THONG%20TU%2006\7.%20Sa%20Tha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1.BAO%20CAO%20KQTHADS\6.NAM%202020\4.%20THANG%2004%20(T01-2020)\3.%20THONG%20KE%20THEO%20THONG%20TU%2006\9.%20Kon%20Plong.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1.BAO%20CAO%20KQTHADS\6.NAM%202020\4.%20THANG%2004%20(T01-2020)\3.%20THONG%20KE%20THEO%20THONG%20TU%2006\10.%20Tu%20Mo%20Ro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231</v>
          </cell>
          <cell r="AB10">
            <v>20</v>
          </cell>
        </row>
      </sheetData>
      <sheetData sheetId="9"/>
      <sheetData sheetId="10">
        <row r="10">
          <cell r="Y10">
            <v>35680185</v>
          </cell>
          <cell r="AB10">
            <v>4337984</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135</v>
          </cell>
          <cell r="AB10">
            <v>0</v>
          </cell>
        </row>
      </sheetData>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0</v>
          </cell>
          <cell r="AB10">
            <v>0</v>
          </cell>
        </row>
      </sheetData>
      <sheetData sheetId="9"/>
      <sheetData sheetId="10">
        <row r="10">
          <cell r="Y10">
            <v>0</v>
          </cell>
          <cell r="AB10">
            <v>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0</v>
          </cell>
          <cell r="AB10">
            <v>0</v>
          </cell>
        </row>
      </sheetData>
      <sheetData sheetId="9"/>
      <sheetData sheetId="10">
        <row r="10">
          <cell r="Y10">
            <v>0</v>
          </cell>
          <cell r="AB10">
            <v>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2</v>
          </cell>
        </row>
      </sheetData>
      <sheetData sheetId="9"/>
      <sheetData sheetId="10">
        <row r="10">
          <cell r="Y10">
            <v>38620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37</v>
          </cell>
          <cell r="AB10">
            <v>0</v>
          </cell>
        </row>
      </sheetData>
      <sheetData sheetId="9"/>
      <sheetData sheetId="10">
        <row r="10">
          <cell r="Y10">
            <v>1580425</v>
          </cell>
          <cell r="AB10">
            <v>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3</v>
          </cell>
          <cell r="AB10">
            <v>0</v>
          </cell>
        </row>
      </sheetData>
      <sheetData sheetId="9"/>
      <sheetData sheetId="10">
        <row r="10">
          <cell r="Y10">
            <v>423139</v>
          </cell>
          <cell r="AB10"/>
        </row>
      </sheetData>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0</v>
          </cell>
          <cell r="AB10"/>
        </row>
      </sheetData>
      <sheetData sheetId="9"/>
      <sheetData sheetId="10">
        <row r="10">
          <cell r="Y10">
            <v>0</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0"/>
  <dimension ref="A1:C9"/>
  <sheetViews>
    <sheetView view="pageBreakPreview" topLeftCell="A10" zoomScale="130" zoomScaleSheetLayoutView="130" workbookViewId="0">
      <selection activeCell="A9" sqref="A9:C9"/>
    </sheetView>
  </sheetViews>
  <sheetFormatPr defaultRowHeight="15.75" x14ac:dyDescent="0.25"/>
  <cols>
    <col min="1" max="1" width="20" customWidth="1"/>
    <col min="2" max="2" width="19" customWidth="1"/>
    <col min="3" max="3" width="57.125" customWidth="1"/>
    <col min="4" max="4" width="23.375" customWidth="1"/>
    <col min="5" max="5" width="20.25" customWidth="1"/>
  </cols>
  <sheetData>
    <row r="1" spans="1:3" ht="38.25" customHeight="1" x14ac:dyDescent="0.3">
      <c r="A1" s="416" t="s">
        <v>290</v>
      </c>
      <c r="B1" s="416"/>
      <c r="C1" s="183" t="s">
        <v>291</v>
      </c>
    </row>
    <row r="2" spans="1:3" ht="33.75" customHeight="1" x14ac:dyDescent="0.25">
      <c r="A2" s="417" t="s">
        <v>298</v>
      </c>
      <c r="B2" s="417"/>
      <c r="C2" s="171" t="s">
        <v>456</v>
      </c>
    </row>
    <row r="3" spans="1:3" x14ac:dyDescent="0.25">
      <c r="A3" s="414" t="s">
        <v>293</v>
      </c>
      <c r="B3" s="169" t="s">
        <v>295</v>
      </c>
      <c r="C3" s="170" t="s">
        <v>343</v>
      </c>
    </row>
    <row r="4" spans="1:3" x14ac:dyDescent="0.25">
      <c r="A4" s="414"/>
      <c r="B4" s="169" t="s">
        <v>294</v>
      </c>
      <c r="C4" s="269" t="s">
        <v>458</v>
      </c>
    </row>
    <row r="5" spans="1:3" x14ac:dyDescent="0.25">
      <c r="A5" s="414"/>
      <c r="B5" s="169" t="s">
        <v>292</v>
      </c>
      <c r="C5" s="170" t="s">
        <v>299</v>
      </c>
    </row>
    <row r="6" spans="1:3" x14ac:dyDescent="0.25">
      <c r="A6" s="415" t="s">
        <v>286</v>
      </c>
      <c r="B6" s="169" t="s">
        <v>296</v>
      </c>
      <c r="C6" s="170" t="s">
        <v>329</v>
      </c>
    </row>
    <row r="7" spans="1:3" x14ac:dyDescent="0.25">
      <c r="A7" s="415"/>
      <c r="B7" s="169" t="s">
        <v>294</v>
      </c>
      <c r="C7" s="269" t="str">
        <f>C4</f>
        <v>Kon Tum, ngày 15 tháng 06 năm 2022</v>
      </c>
    </row>
    <row r="8" spans="1:3" ht="21.75" customHeight="1" x14ac:dyDescent="0.25">
      <c r="A8" s="418" t="s">
        <v>297</v>
      </c>
      <c r="B8" s="418"/>
      <c r="C8" s="268" t="s">
        <v>457</v>
      </c>
    </row>
    <row r="9" spans="1:3" ht="36" customHeight="1" x14ac:dyDescent="0.25">
      <c r="A9" s="413" t="s">
        <v>305</v>
      </c>
      <c r="B9" s="413"/>
      <c r="C9" s="413"/>
    </row>
  </sheetData>
  <mergeCells count="6">
    <mergeCell ref="A9:C9"/>
    <mergeCell ref="A3:A5"/>
    <mergeCell ref="A6:A7"/>
    <mergeCell ref="A1:B1"/>
    <mergeCell ref="A2:B2"/>
    <mergeCell ref="A8:B8"/>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1:V23"/>
  <sheetViews>
    <sheetView view="pageBreakPreview" topLeftCell="A7" zoomScaleSheetLayoutView="100" workbookViewId="0">
      <selection activeCell="A9" sqref="A9:U22"/>
    </sheetView>
  </sheetViews>
  <sheetFormatPr defaultColWidth="9" defaultRowHeight="15.75" x14ac:dyDescent="0.25"/>
  <cols>
    <col min="1" max="1" width="3.5" style="64" customWidth="1"/>
    <col min="2" max="2" width="15.5" style="64" customWidth="1"/>
    <col min="3" max="3" width="7.625" style="64" customWidth="1"/>
    <col min="4" max="4" width="5.375" style="64" customWidth="1"/>
    <col min="5" max="5" width="9" style="64"/>
    <col min="6" max="6" width="5.625" style="64" customWidth="1"/>
    <col min="7" max="7" width="6" style="64" customWidth="1"/>
    <col min="8" max="9" width="5.5" style="64" customWidth="1"/>
    <col min="10" max="11" width="6.125" style="64" customWidth="1"/>
    <col min="12" max="12" width="6.875" style="64" customWidth="1"/>
    <col min="13" max="13" width="7.25" style="85" customWidth="1"/>
    <col min="14" max="15" width="6.25" style="85" customWidth="1"/>
    <col min="16" max="16" width="5.25" style="85" customWidth="1"/>
    <col min="17" max="17" width="6.625" style="85" customWidth="1"/>
    <col min="18" max="18" width="7" style="85" customWidth="1"/>
    <col min="19" max="19" width="6.5" style="85" customWidth="1"/>
    <col min="20" max="20" width="5.875" style="85" customWidth="1"/>
    <col min="21" max="21" width="6.5" style="85" customWidth="1"/>
    <col min="22" max="16384" width="9" style="64"/>
  </cols>
  <sheetData>
    <row r="1" spans="1:22" ht="64.5" customHeight="1" x14ac:dyDescent="0.25">
      <c r="A1" s="562" t="s">
        <v>153</v>
      </c>
      <c r="B1" s="562"/>
      <c r="C1" s="562"/>
      <c r="D1" s="562"/>
      <c r="E1" s="562"/>
      <c r="F1" s="565" t="s">
        <v>126</v>
      </c>
      <c r="G1" s="565"/>
      <c r="H1" s="565"/>
      <c r="I1" s="565"/>
      <c r="J1" s="565"/>
      <c r="K1" s="565"/>
      <c r="L1" s="565"/>
      <c r="M1" s="565"/>
      <c r="N1" s="565"/>
      <c r="O1" s="565"/>
      <c r="P1" s="565"/>
      <c r="Q1" s="563" t="s">
        <v>150</v>
      </c>
      <c r="R1" s="563"/>
      <c r="S1" s="563"/>
      <c r="T1" s="563"/>
      <c r="U1" s="563"/>
      <c r="V1" s="68"/>
    </row>
    <row r="2" spans="1:22" s="75" customFormat="1" ht="18" customHeight="1" x14ac:dyDescent="0.25">
      <c r="A2" s="69"/>
      <c r="B2" s="70"/>
      <c r="C2" s="70"/>
      <c r="D2" s="70"/>
      <c r="E2" s="64"/>
      <c r="F2" s="64"/>
      <c r="G2" s="64"/>
      <c r="H2" s="64"/>
      <c r="I2" s="64"/>
      <c r="J2" s="71"/>
      <c r="K2" s="71"/>
      <c r="L2" s="72">
        <f>COUNTBLANK(E9:U22)</f>
        <v>238</v>
      </c>
      <c r="M2" s="73">
        <f>COUNTA(E11:U11)</f>
        <v>0</v>
      </c>
      <c r="N2" s="73">
        <f>L2+M2</f>
        <v>238</v>
      </c>
      <c r="O2" s="73"/>
      <c r="P2" s="74"/>
      <c r="Q2" s="74"/>
      <c r="R2" s="564" t="s">
        <v>120</v>
      </c>
      <c r="S2" s="564"/>
      <c r="T2" s="564"/>
      <c r="U2" s="564"/>
      <c r="V2" s="64"/>
    </row>
    <row r="3" spans="1:22" s="76" customFormat="1" ht="15.75" customHeight="1" x14ac:dyDescent="0.25">
      <c r="A3" s="588" t="s">
        <v>21</v>
      </c>
      <c r="B3" s="588"/>
      <c r="C3" s="584" t="s">
        <v>132</v>
      </c>
      <c r="D3" s="570" t="s">
        <v>134</v>
      </c>
      <c r="E3" s="576" t="s">
        <v>75</v>
      </c>
      <c r="F3" s="577"/>
      <c r="G3" s="566" t="s">
        <v>36</v>
      </c>
      <c r="H3" s="566" t="s">
        <v>82</v>
      </c>
      <c r="I3" s="574" t="s">
        <v>37</v>
      </c>
      <c r="J3" s="575"/>
      <c r="K3" s="575"/>
      <c r="L3" s="575"/>
      <c r="M3" s="575"/>
      <c r="N3" s="575"/>
      <c r="O3" s="575"/>
      <c r="P3" s="575"/>
      <c r="Q3" s="575"/>
      <c r="R3" s="575"/>
      <c r="S3" s="575"/>
      <c r="T3" s="573" t="s">
        <v>103</v>
      </c>
      <c r="U3" s="570" t="s">
        <v>108</v>
      </c>
      <c r="V3" s="75"/>
    </row>
    <row r="4" spans="1:22" s="75" customFormat="1" ht="15.75" customHeight="1" x14ac:dyDescent="0.25">
      <c r="A4" s="588"/>
      <c r="B4" s="588"/>
      <c r="C4" s="585"/>
      <c r="D4" s="570"/>
      <c r="E4" s="578" t="s">
        <v>137</v>
      </c>
      <c r="F4" s="578" t="s">
        <v>62</v>
      </c>
      <c r="G4" s="566"/>
      <c r="H4" s="566"/>
      <c r="I4" s="566" t="s">
        <v>37</v>
      </c>
      <c r="J4" s="570" t="s">
        <v>38</v>
      </c>
      <c r="K4" s="570"/>
      <c r="L4" s="570"/>
      <c r="M4" s="570"/>
      <c r="N4" s="570"/>
      <c r="O4" s="570"/>
      <c r="P4" s="570"/>
      <c r="Q4" s="567" t="s">
        <v>139</v>
      </c>
      <c r="R4" s="567" t="s">
        <v>148</v>
      </c>
      <c r="S4" s="567" t="s">
        <v>81</v>
      </c>
      <c r="T4" s="573"/>
      <c r="U4" s="570"/>
      <c r="V4" s="76"/>
    </row>
    <row r="5" spans="1:22" s="75" customFormat="1" ht="18" customHeight="1" x14ac:dyDescent="0.25">
      <c r="A5" s="588"/>
      <c r="B5" s="588"/>
      <c r="C5" s="585"/>
      <c r="D5" s="570"/>
      <c r="E5" s="579"/>
      <c r="F5" s="579"/>
      <c r="G5" s="566"/>
      <c r="H5" s="566"/>
      <c r="I5" s="566"/>
      <c r="J5" s="566" t="s">
        <v>61</v>
      </c>
      <c r="K5" s="571" t="s">
        <v>4</v>
      </c>
      <c r="L5" s="587"/>
      <c r="M5" s="587"/>
      <c r="N5" s="587"/>
      <c r="O5" s="587"/>
      <c r="P5" s="572"/>
      <c r="Q5" s="568"/>
      <c r="R5" s="568"/>
      <c r="S5" s="568"/>
      <c r="T5" s="573"/>
      <c r="U5" s="570"/>
    </row>
    <row r="6" spans="1:22" s="75" customFormat="1" ht="18.75" customHeight="1" x14ac:dyDescent="0.25">
      <c r="A6" s="588"/>
      <c r="B6" s="588"/>
      <c r="C6" s="585"/>
      <c r="D6" s="570"/>
      <c r="E6" s="579"/>
      <c r="F6" s="579"/>
      <c r="G6" s="566"/>
      <c r="H6" s="566"/>
      <c r="I6" s="566"/>
      <c r="J6" s="566"/>
      <c r="K6" s="567" t="s">
        <v>96</v>
      </c>
      <c r="L6" s="571" t="s">
        <v>4</v>
      </c>
      <c r="M6" s="572"/>
      <c r="N6" s="567" t="s">
        <v>42</v>
      </c>
      <c r="O6" s="567" t="s">
        <v>147</v>
      </c>
      <c r="P6" s="567" t="s">
        <v>46</v>
      </c>
      <c r="Q6" s="568"/>
      <c r="R6" s="568"/>
      <c r="S6" s="568"/>
      <c r="T6" s="573"/>
      <c r="U6" s="570"/>
    </row>
    <row r="7" spans="1:22" ht="36" x14ac:dyDescent="0.25">
      <c r="A7" s="588"/>
      <c r="B7" s="588"/>
      <c r="C7" s="586"/>
      <c r="D7" s="570"/>
      <c r="E7" s="580"/>
      <c r="F7" s="580"/>
      <c r="G7" s="566"/>
      <c r="H7" s="566"/>
      <c r="I7" s="566"/>
      <c r="J7" s="566"/>
      <c r="K7" s="569"/>
      <c r="L7" s="65" t="s">
        <v>39</v>
      </c>
      <c r="M7" s="65" t="s">
        <v>97</v>
      </c>
      <c r="N7" s="569"/>
      <c r="O7" s="569"/>
      <c r="P7" s="569"/>
      <c r="Q7" s="569"/>
      <c r="R7" s="569"/>
      <c r="S7" s="569"/>
      <c r="T7" s="573"/>
      <c r="U7" s="570"/>
      <c r="V7" s="75"/>
    </row>
    <row r="8" spans="1:22" x14ac:dyDescent="0.25">
      <c r="A8" s="582" t="s">
        <v>3</v>
      </c>
      <c r="B8" s="582"/>
      <c r="C8" s="77" t="s">
        <v>13</v>
      </c>
      <c r="D8" s="77" t="s">
        <v>14</v>
      </c>
      <c r="E8" s="77" t="s">
        <v>19</v>
      </c>
      <c r="F8" s="77" t="s">
        <v>22</v>
      </c>
      <c r="G8" s="77" t="s">
        <v>23</v>
      </c>
      <c r="H8" s="77" t="s">
        <v>24</v>
      </c>
      <c r="I8" s="77" t="s">
        <v>25</v>
      </c>
      <c r="J8" s="77" t="s">
        <v>26</v>
      </c>
      <c r="K8" s="77" t="s">
        <v>27</v>
      </c>
      <c r="L8" s="77" t="s">
        <v>29</v>
      </c>
      <c r="M8" s="77" t="s">
        <v>30</v>
      </c>
      <c r="N8" s="77" t="s">
        <v>104</v>
      </c>
      <c r="O8" s="77" t="s">
        <v>101</v>
      </c>
      <c r="P8" s="77" t="s">
        <v>105</v>
      </c>
      <c r="Q8" s="77" t="s">
        <v>106</v>
      </c>
      <c r="R8" s="77" t="s">
        <v>107</v>
      </c>
      <c r="S8" s="77" t="s">
        <v>118</v>
      </c>
      <c r="T8" s="77" t="s">
        <v>131</v>
      </c>
      <c r="U8" s="77" t="s">
        <v>133</v>
      </c>
    </row>
    <row r="9" spans="1:22" x14ac:dyDescent="0.25">
      <c r="A9" s="582" t="s">
        <v>10</v>
      </c>
      <c r="B9" s="582"/>
      <c r="C9" s="78"/>
      <c r="D9" s="78"/>
      <c r="E9" s="78"/>
      <c r="F9" s="78"/>
      <c r="G9" s="78"/>
      <c r="H9" s="78"/>
      <c r="I9" s="78"/>
      <c r="J9" s="78"/>
      <c r="K9" s="78"/>
      <c r="L9" s="78"/>
      <c r="M9" s="78"/>
      <c r="N9" s="78"/>
      <c r="O9" s="78"/>
      <c r="P9" s="79"/>
      <c r="Q9" s="79"/>
      <c r="R9" s="79"/>
      <c r="S9" s="79"/>
      <c r="T9" s="78"/>
      <c r="U9" s="78"/>
    </row>
    <row r="10" spans="1:22" x14ac:dyDescent="0.25">
      <c r="A10" s="80" t="s">
        <v>0</v>
      </c>
      <c r="B10" s="81" t="s">
        <v>28</v>
      </c>
      <c r="C10" s="78"/>
      <c r="D10" s="78"/>
      <c r="E10" s="78"/>
      <c r="F10" s="78"/>
      <c r="G10" s="78"/>
      <c r="H10" s="78"/>
      <c r="I10" s="78"/>
      <c r="J10" s="78"/>
      <c r="K10" s="78"/>
      <c r="L10" s="78"/>
      <c r="M10" s="78"/>
      <c r="N10" s="78"/>
      <c r="O10" s="78"/>
      <c r="P10" s="79"/>
      <c r="Q10" s="79"/>
      <c r="R10" s="79"/>
      <c r="S10" s="79"/>
      <c r="T10" s="78"/>
      <c r="U10" s="78"/>
    </row>
    <row r="11" spans="1:22" x14ac:dyDescent="0.25">
      <c r="A11" s="82" t="s">
        <v>13</v>
      </c>
      <c r="B11" s="83" t="s">
        <v>6</v>
      </c>
      <c r="C11" s="78"/>
      <c r="D11" s="78"/>
      <c r="E11" s="78"/>
      <c r="F11" s="78"/>
      <c r="G11" s="78"/>
      <c r="H11" s="78"/>
      <c r="I11" s="78"/>
      <c r="J11" s="78"/>
      <c r="K11" s="78"/>
      <c r="L11" s="78"/>
      <c r="M11" s="78"/>
      <c r="N11" s="78"/>
      <c r="O11" s="78"/>
      <c r="P11" s="78"/>
      <c r="Q11" s="78"/>
      <c r="R11" s="78"/>
      <c r="S11" s="78"/>
      <c r="T11" s="78"/>
      <c r="U11" s="78"/>
    </row>
    <row r="12" spans="1:22" x14ac:dyDescent="0.25">
      <c r="A12" s="82" t="s">
        <v>14</v>
      </c>
      <c r="B12" s="83" t="s">
        <v>6</v>
      </c>
      <c r="C12" s="78"/>
      <c r="D12" s="78"/>
      <c r="E12" s="78"/>
      <c r="F12" s="78"/>
      <c r="G12" s="78"/>
      <c r="H12" s="78"/>
      <c r="I12" s="78"/>
      <c r="J12" s="78"/>
      <c r="K12" s="78"/>
      <c r="L12" s="78"/>
      <c r="M12" s="78"/>
      <c r="N12" s="78"/>
      <c r="O12" s="78"/>
      <c r="P12" s="79"/>
      <c r="Q12" s="79"/>
      <c r="R12" s="79"/>
      <c r="S12" s="79"/>
      <c r="T12" s="78"/>
      <c r="U12" s="78"/>
    </row>
    <row r="13" spans="1:22" x14ac:dyDescent="0.25">
      <c r="A13" s="82" t="s">
        <v>9</v>
      </c>
      <c r="B13" s="83" t="s">
        <v>11</v>
      </c>
      <c r="C13" s="78"/>
      <c r="D13" s="78"/>
      <c r="E13" s="78"/>
      <c r="F13" s="78"/>
      <c r="G13" s="78"/>
      <c r="H13" s="78"/>
      <c r="I13" s="78"/>
      <c r="J13" s="78"/>
      <c r="K13" s="78"/>
      <c r="L13" s="78"/>
      <c r="M13" s="78"/>
      <c r="N13" s="78"/>
      <c r="O13" s="78"/>
      <c r="P13" s="79"/>
      <c r="Q13" s="79"/>
      <c r="R13" s="79"/>
      <c r="S13" s="79"/>
      <c r="T13" s="78"/>
      <c r="U13" s="78"/>
    </row>
    <row r="14" spans="1:22" x14ac:dyDescent="0.25">
      <c r="A14" s="80" t="s">
        <v>1</v>
      </c>
      <c r="B14" s="81" t="s">
        <v>8</v>
      </c>
      <c r="C14" s="78"/>
      <c r="D14" s="78"/>
      <c r="E14" s="78"/>
      <c r="F14" s="78"/>
      <c r="G14" s="78"/>
      <c r="H14" s="78"/>
      <c r="I14" s="78"/>
      <c r="J14" s="78"/>
      <c r="K14" s="78"/>
      <c r="L14" s="78"/>
      <c r="M14" s="78"/>
      <c r="N14" s="78"/>
      <c r="O14" s="78"/>
      <c r="P14" s="79"/>
      <c r="Q14" s="79"/>
      <c r="R14" s="79"/>
      <c r="S14" s="79"/>
      <c r="T14" s="78"/>
      <c r="U14" s="78"/>
    </row>
    <row r="15" spans="1:22" x14ac:dyDescent="0.25">
      <c r="A15" s="80" t="s">
        <v>13</v>
      </c>
      <c r="B15" s="81" t="s">
        <v>5</v>
      </c>
      <c r="C15" s="78"/>
      <c r="D15" s="78"/>
      <c r="E15" s="78"/>
      <c r="F15" s="78"/>
      <c r="G15" s="78"/>
      <c r="H15" s="78"/>
      <c r="I15" s="78"/>
      <c r="J15" s="78"/>
      <c r="K15" s="78"/>
      <c r="L15" s="78"/>
      <c r="M15" s="78"/>
      <c r="N15" s="78"/>
      <c r="O15" s="78"/>
      <c r="P15" s="79"/>
      <c r="Q15" s="79"/>
      <c r="R15" s="79"/>
      <c r="S15" s="79"/>
      <c r="T15" s="78"/>
      <c r="U15" s="78"/>
    </row>
    <row r="16" spans="1:22" x14ac:dyDescent="0.25">
      <c r="A16" s="82" t="s">
        <v>15</v>
      </c>
      <c r="B16" s="83" t="s">
        <v>6</v>
      </c>
      <c r="C16" s="78"/>
      <c r="D16" s="78"/>
      <c r="E16" s="78"/>
      <c r="F16" s="78"/>
      <c r="G16" s="78"/>
      <c r="H16" s="78"/>
      <c r="I16" s="78"/>
      <c r="J16" s="78"/>
      <c r="K16" s="78"/>
      <c r="L16" s="78"/>
      <c r="M16" s="78"/>
      <c r="N16" s="78"/>
      <c r="O16" s="78"/>
      <c r="P16" s="79"/>
      <c r="Q16" s="79"/>
      <c r="R16" s="79"/>
      <c r="S16" s="79"/>
      <c r="T16" s="78"/>
      <c r="U16" s="78"/>
    </row>
    <row r="17" spans="1:22" x14ac:dyDescent="0.25">
      <c r="A17" s="82" t="s">
        <v>16</v>
      </c>
      <c r="B17" s="83" t="s">
        <v>7</v>
      </c>
      <c r="C17" s="78"/>
      <c r="D17" s="78"/>
      <c r="E17" s="78"/>
      <c r="F17" s="78"/>
      <c r="G17" s="78"/>
      <c r="H17" s="78"/>
      <c r="I17" s="78"/>
      <c r="J17" s="78"/>
      <c r="K17" s="78"/>
      <c r="L17" s="78"/>
      <c r="M17" s="78"/>
      <c r="N17" s="78"/>
      <c r="O17" s="78"/>
      <c r="P17" s="79"/>
      <c r="Q17" s="79"/>
      <c r="R17" s="79"/>
      <c r="S17" s="79"/>
      <c r="T17" s="78"/>
      <c r="U17" s="78"/>
    </row>
    <row r="18" spans="1:22" x14ac:dyDescent="0.25">
      <c r="A18" s="82" t="s">
        <v>9</v>
      </c>
      <c r="B18" s="83" t="s">
        <v>11</v>
      </c>
      <c r="C18" s="78"/>
      <c r="D18" s="78"/>
      <c r="E18" s="78"/>
      <c r="F18" s="78"/>
      <c r="G18" s="78"/>
      <c r="H18" s="78"/>
      <c r="I18" s="78"/>
      <c r="J18" s="78"/>
      <c r="K18" s="78"/>
      <c r="L18" s="78"/>
      <c r="M18" s="78"/>
      <c r="N18" s="78"/>
      <c r="O18" s="78"/>
      <c r="P18" s="79"/>
      <c r="Q18" s="79"/>
      <c r="R18" s="79"/>
      <c r="S18" s="79"/>
      <c r="T18" s="78"/>
      <c r="U18" s="78"/>
    </row>
    <row r="19" spans="1:22" x14ac:dyDescent="0.25">
      <c r="A19" s="80" t="s">
        <v>14</v>
      </c>
      <c r="B19" s="81" t="s">
        <v>59</v>
      </c>
      <c r="C19" s="78"/>
      <c r="D19" s="78"/>
      <c r="E19" s="78"/>
      <c r="F19" s="78"/>
      <c r="G19" s="78"/>
      <c r="H19" s="78"/>
      <c r="I19" s="78"/>
      <c r="J19" s="78"/>
      <c r="K19" s="78"/>
      <c r="L19" s="78"/>
      <c r="M19" s="78"/>
      <c r="N19" s="78"/>
      <c r="O19" s="78"/>
      <c r="P19" s="79"/>
      <c r="Q19" s="79"/>
      <c r="R19" s="79"/>
      <c r="S19" s="79"/>
      <c r="T19" s="78"/>
      <c r="U19" s="78"/>
    </row>
    <row r="20" spans="1:22" x14ac:dyDescent="0.25">
      <c r="A20" s="82" t="s">
        <v>17</v>
      </c>
      <c r="B20" s="83" t="s">
        <v>6</v>
      </c>
      <c r="C20" s="78"/>
      <c r="D20" s="78"/>
      <c r="E20" s="78"/>
      <c r="F20" s="78"/>
      <c r="G20" s="78"/>
      <c r="H20" s="78"/>
      <c r="I20" s="78"/>
      <c r="J20" s="78"/>
      <c r="K20" s="78"/>
      <c r="L20" s="78"/>
      <c r="M20" s="78"/>
      <c r="N20" s="78"/>
      <c r="O20" s="78"/>
      <c r="P20" s="79"/>
      <c r="Q20" s="79"/>
      <c r="R20" s="79"/>
      <c r="S20" s="79"/>
      <c r="T20" s="78"/>
      <c r="U20" s="78"/>
    </row>
    <row r="21" spans="1:22" x14ac:dyDescent="0.25">
      <c r="A21" s="82" t="s">
        <v>18</v>
      </c>
      <c r="B21" s="83" t="s">
        <v>7</v>
      </c>
      <c r="C21" s="78"/>
      <c r="D21" s="78"/>
      <c r="E21" s="78"/>
      <c r="F21" s="78"/>
      <c r="G21" s="78"/>
      <c r="H21" s="78"/>
      <c r="I21" s="78"/>
      <c r="J21" s="78"/>
      <c r="K21" s="78"/>
      <c r="L21" s="78"/>
      <c r="M21" s="78"/>
      <c r="N21" s="78"/>
      <c r="O21" s="78"/>
      <c r="P21" s="79"/>
      <c r="Q21" s="79"/>
      <c r="R21" s="79"/>
      <c r="S21" s="79"/>
      <c r="T21" s="78"/>
      <c r="U21" s="78"/>
    </row>
    <row r="22" spans="1:22" s="84" customFormat="1" x14ac:dyDescent="0.25">
      <c r="A22" s="82" t="s">
        <v>9</v>
      </c>
      <c r="B22" s="83" t="s">
        <v>11</v>
      </c>
      <c r="C22" s="78"/>
      <c r="D22" s="78"/>
      <c r="E22" s="78"/>
      <c r="F22" s="78"/>
      <c r="G22" s="78"/>
      <c r="H22" s="78"/>
      <c r="I22" s="78"/>
      <c r="J22" s="78"/>
      <c r="K22" s="78"/>
      <c r="L22" s="78"/>
      <c r="M22" s="78"/>
      <c r="N22" s="78"/>
      <c r="O22" s="78"/>
      <c r="P22" s="79"/>
      <c r="Q22" s="79"/>
      <c r="R22" s="79"/>
      <c r="S22" s="79"/>
      <c r="T22" s="78"/>
      <c r="U22" s="78"/>
      <c r="V22" s="64"/>
    </row>
    <row r="23" spans="1:22" ht="51.75" customHeight="1" x14ac:dyDescent="0.25">
      <c r="A23" s="581" t="s">
        <v>119</v>
      </c>
      <c r="B23" s="581"/>
      <c r="C23" s="581"/>
      <c r="D23" s="581"/>
      <c r="E23" s="581"/>
      <c r="F23" s="581"/>
      <c r="G23" s="581"/>
      <c r="H23" s="581"/>
      <c r="I23" s="84"/>
      <c r="J23" s="84"/>
      <c r="K23" s="84"/>
      <c r="L23" s="84"/>
      <c r="M23" s="84"/>
      <c r="N23" s="583" t="s">
        <v>127</v>
      </c>
      <c r="O23" s="583"/>
      <c r="P23" s="583"/>
      <c r="Q23" s="583"/>
      <c r="R23" s="583"/>
      <c r="S23" s="583"/>
      <c r="T23" s="583"/>
      <c r="U23" s="583"/>
      <c r="V23" s="84"/>
    </row>
  </sheetData>
  <mergeCells count="31">
    <mergeCell ref="A23:H23"/>
    <mergeCell ref="A9:B9"/>
    <mergeCell ref="F4:F7"/>
    <mergeCell ref="N23:U23"/>
    <mergeCell ref="J5:J7"/>
    <mergeCell ref="K6:K7"/>
    <mergeCell ref="S4:S7"/>
    <mergeCell ref="C3:C7"/>
    <mergeCell ref="A8:B8"/>
    <mergeCell ref="K5:P5"/>
    <mergeCell ref="A3:B7"/>
    <mergeCell ref="D3:D7"/>
    <mergeCell ref="O6:O7"/>
    <mergeCell ref="H3:H7"/>
    <mergeCell ref="P6:P7"/>
    <mergeCell ref="A1:E1"/>
    <mergeCell ref="Q1:U1"/>
    <mergeCell ref="R2:U2"/>
    <mergeCell ref="F1:P1"/>
    <mergeCell ref="G3:G7"/>
    <mergeCell ref="Q4:Q7"/>
    <mergeCell ref="U3:U7"/>
    <mergeCell ref="L6:M6"/>
    <mergeCell ref="T3:T7"/>
    <mergeCell ref="I3:S3"/>
    <mergeCell ref="E3:F3"/>
    <mergeCell ref="N6:N7"/>
    <mergeCell ref="I4:I7"/>
    <mergeCell ref="J4:P4"/>
    <mergeCell ref="E4:E7"/>
    <mergeCell ref="R4:R7"/>
  </mergeCells>
  <phoneticPr fontId="8" type="noConversion"/>
  <pageMargins left="0.23622047244094491" right="0.19685039370078741" top="0.19685039370078741" bottom="0" header="0.19685039370078741" footer="0.19685039370078741"/>
  <pageSetup paperSize="9" scale="96"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0000"/>
  </sheetPr>
  <dimension ref="A1:AA74"/>
  <sheetViews>
    <sheetView view="pageBreakPreview" zoomScale="85" zoomScaleNormal="100" zoomScaleSheetLayoutView="85" workbookViewId="0">
      <selection activeCell="I12" sqref="I12"/>
    </sheetView>
  </sheetViews>
  <sheetFormatPr defaultColWidth="9" defaultRowHeight="15.75" x14ac:dyDescent="0.25"/>
  <cols>
    <col min="1" max="1" width="3.5" style="4" customWidth="1"/>
    <col min="2" max="2" width="22.25" style="4" customWidth="1"/>
    <col min="3" max="3" width="9.375" style="4" customWidth="1"/>
    <col min="4" max="4" width="9.875" style="4" customWidth="1"/>
    <col min="5" max="5" width="9.375" style="4" customWidth="1"/>
    <col min="6" max="6" width="8.375" style="4" customWidth="1"/>
    <col min="7" max="7" width="7.375" style="4" customWidth="1"/>
    <col min="8" max="8" width="9.625" style="4" customWidth="1"/>
    <col min="9" max="10" width="9.5" style="4" customWidth="1"/>
    <col min="11" max="11" width="9.75" style="4" customWidth="1"/>
    <col min="12" max="12" width="8.5" style="4" customWidth="1"/>
    <col min="13" max="13" width="8.125" style="8" customWidth="1"/>
    <col min="14" max="14" width="9" style="8" customWidth="1"/>
    <col min="15" max="15" width="7.25" style="8" customWidth="1"/>
    <col min="16" max="16" width="7.125" style="8" customWidth="1"/>
    <col min="17" max="17" width="8.625" style="8" customWidth="1"/>
    <col min="18" max="18" width="8" style="8" customWidth="1"/>
    <col min="19" max="19" width="7.125" style="8" customWidth="1"/>
    <col min="20" max="20" width="9" style="8" customWidth="1"/>
    <col min="21" max="21" width="6.625" style="8" customWidth="1"/>
    <col min="22" max="22" width="9.875" style="4" hidden="1" customWidth="1"/>
    <col min="23" max="23" width="10.125" style="4" hidden="1" customWidth="1"/>
    <col min="24" max="24" width="0" style="4" hidden="1" customWidth="1"/>
    <col min="25" max="25" width="10.375" style="4" hidden="1" customWidth="1"/>
    <col min="26" max="26" width="12.375" style="4" hidden="1" customWidth="1"/>
    <col min="27" max="27" width="11.25" style="4" hidden="1" customWidth="1"/>
    <col min="28" max="16384" width="9" style="4"/>
  </cols>
  <sheetData>
    <row r="1" spans="1:27" ht="70.5" customHeight="1" x14ac:dyDescent="0.25">
      <c r="A1" s="455" t="s">
        <v>321</v>
      </c>
      <c r="B1" s="455"/>
      <c r="C1" s="455"/>
      <c r="D1" s="455"/>
      <c r="E1" s="440" t="s">
        <v>361</v>
      </c>
      <c r="F1" s="440"/>
      <c r="G1" s="440"/>
      <c r="H1" s="440"/>
      <c r="I1" s="440"/>
      <c r="J1" s="440"/>
      <c r="K1" s="440"/>
      <c r="L1" s="440"/>
      <c r="M1" s="440"/>
      <c r="N1" s="440"/>
      <c r="O1" s="440"/>
      <c r="P1" s="452" t="str">
        <f>TT!C2</f>
        <v>Đơn vị  báo cáo: CỤC THADS TỈNH KON TUM
Đơn vị nhận báo cáo: BAN PHÁP CHẾ HĐND TỈNH KON TUM</v>
      </c>
      <c r="Q1" s="452"/>
      <c r="R1" s="452"/>
      <c r="S1" s="452"/>
      <c r="T1" s="452"/>
      <c r="U1" s="452"/>
    </row>
    <row r="2" spans="1:27" x14ac:dyDescent="0.25">
      <c r="A2" s="25"/>
      <c r="B2" s="27"/>
      <c r="C2" s="27"/>
      <c r="D2" s="6"/>
      <c r="E2" s="6"/>
      <c r="F2" s="6"/>
      <c r="G2" s="6"/>
      <c r="H2" s="37"/>
      <c r="I2" s="38">
        <f>COUNTBLANK(D10:U64)</f>
        <v>1</v>
      </c>
      <c r="J2" s="39">
        <f>COUNTA(D10:U64)</f>
        <v>990</v>
      </c>
      <c r="K2" s="39">
        <f>I2+J2</f>
        <v>991</v>
      </c>
      <c r="L2" s="39"/>
      <c r="M2" s="40"/>
      <c r="N2" s="26"/>
      <c r="O2" s="26"/>
      <c r="P2" s="456" t="s">
        <v>161</v>
      </c>
      <c r="Q2" s="456"/>
      <c r="R2" s="456"/>
      <c r="S2" s="456"/>
      <c r="T2" s="456"/>
      <c r="U2" s="456"/>
    </row>
    <row r="3" spans="1:27" x14ac:dyDescent="0.25">
      <c r="A3" s="547" t="s">
        <v>136</v>
      </c>
      <c r="B3" s="547" t="s">
        <v>157</v>
      </c>
      <c r="C3" s="454" t="s">
        <v>134</v>
      </c>
      <c r="D3" s="454" t="s">
        <v>4</v>
      </c>
      <c r="E3" s="454"/>
      <c r="F3" s="550" t="s">
        <v>36</v>
      </c>
      <c r="G3" s="556" t="s">
        <v>158</v>
      </c>
      <c r="H3" s="550" t="s">
        <v>37</v>
      </c>
      <c r="I3" s="465" t="s">
        <v>4</v>
      </c>
      <c r="J3" s="466"/>
      <c r="K3" s="466"/>
      <c r="L3" s="466"/>
      <c r="M3" s="466"/>
      <c r="N3" s="466"/>
      <c r="O3" s="466"/>
      <c r="P3" s="466"/>
      <c r="Q3" s="466"/>
      <c r="R3" s="466"/>
      <c r="S3" s="466"/>
      <c r="T3" s="558" t="s">
        <v>103</v>
      </c>
      <c r="U3" s="463" t="s">
        <v>160</v>
      </c>
    </row>
    <row r="4" spans="1:27" x14ac:dyDescent="0.25">
      <c r="A4" s="548"/>
      <c r="B4" s="548"/>
      <c r="C4" s="454"/>
      <c r="D4" s="454" t="s">
        <v>362</v>
      </c>
      <c r="E4" s="454" t="s">
        <v>62</v>
      </c>
      <c r="F4" s="550"/>
      <c r="G4" s="556"/>
      <c r="H4" s="550"/>
      <c r="I4" s="550" t="s">
        <v>61</v>
      </c>
      <c r="J4" s="454" t="s">
        <v>4</v>
      </c>
      <c r="K4" s="454"/>
      <c r="L4" s="454"/>
      <c r="M4" s="454"/>
      <c r="N4" s="454"/>
      <c r="O4" s="454"/>
      <c r="P4" s="454"/>
      <c r="Q4" s="556" t="s">
        <v>345</v>
      </c>
      <c r="R4" s="550" t="s">
        <v>363</v>
      </c>
      <c r="S4" s="554" t="s">
        <v>81</v>
      </c>
      <c r="T4" s="559"/>
      <c r="U4" s="464"/>
    </row>
    <row r="5" spans="1:27" x14ac:dyDescent="0.25">
      <c r="A5" s="548"/>
      <c r="B5" s="548"/>
      <c r="C5" s="454"/>
      <c r="D5" s="454"/>
      <c r="E5" s="454"/>
      <c r="F5" s="550"/>
      <c r="G5" s="556"/>
      <c r="H5" s="550"/>
      <c r="I5" s="550"/>
      <c r="J5" s="550" t="s">
        <v>96</v>
      </c>
      <c r="K5" s="454" t="s">
        <v>4</v>
      </c>
      <c r="L5" s="454"/>
      <c r="M5" s="454"/>
      <c r="N5" s="550" t="s">
        <v>42</v>
      </c>
      <c r="O5" s="557" t="s">
        <v>147</v>
      </c>
      <c r="P5" s="550" t="s">
        <v>46</v>
      </c>
      <c r="Q5" s="556"/>
      <c r="R5" s="550"/>
      <c r="S5" s="554"/>
      <c r="T5" s="559"/>
      <c r="U5" s="464"/>
    </row>
    <row r="6" spans="1:27" x14ac:dyDescent="0.25">
      <c r="A6" s="548"/>
      <c r="B6" s="548"/>
      <c r="C6" s="454"/>
      <c r="D6" s="454"/>
      <c r="E6" s="454"/>
      <c r="F6" s="550"/>
      <c r="G6" s="556"/>
      <c r="H6" s="550"/>
      <c r="I6" s="550"/>
      <c r="J6" s="550"/>
      <c r="K6" s="454"/>
      <c r="L6" s="454"/>
      <c r="M6" s="454"/>
      <c r="N6" s="550"/>
      <c r="O6" s="557"/>
      <c r="P6" s="550"/>
      <c r="Q6" s="556"/>
      <c r="R6" s="550"/>
      <c r="S6" s="554"/>
      <c r="T6" s="559"/>
      <c r="U6" s="464"/>
    </row>
    <row r="7" spans="1:27" ht="63" customHeight="1" x14ac:dyDescent="0.25">
      <c r="A7" s="549"/>
      <c r="B7" s="549"/>
      <c r="C7" s="454"/>
      <c r="D7" s="454"/>
      <c r="E7" s="454"/>
      <c r="F7" s="550"/>
      <c r="G7" s="556"/>
      <c r="H7" s="550"/>
      <c r="I7" s="550"/>
      <c r="J7" s="550"/>
      <c r="K7" s="60" t="s">
        <v>39</v>
      </c>
      <c r="L7" s="60" t="s">
        <v>138</v>
      </c>
      <c r="M7" s="60" t="s">
        <v>156</v>
      </c>
      <c r="N7" s="550"/>
      <c r="O7" s="557"/>
      <c r="P7" s="550"/>
      <c r="Q7" s="556"/>
      <c r="R7" s="550"/>
      <c r="S7" s="554"/>
      <c r="T7" s="560"/>
      <c r="U7" s="464"/>
    </row>
    <row r="8" spans="1:27" ht="12" customHeight="1" x14ac:dyDescent="0.25">
      <c r="A8" s="551" t="s">
        <v>3</v>
      </c>
      <c r="B8" s="552"/>
      <c r="C8" s="172" t="s">
        <v>13</v>
      </c>
      <c r="D8" s="246">
        <v>2</v>
      </c>
      <c r="E8" s="246">
        <v>3</v>
      </c>
      <c r="F8" s="246">
        <v>4</v>
      </c>
      <c r="G8" s="246">
        <v>5</v>
      </c>
      <c r="H8" s="246">
        <v>6</v>
      </c>
      <c r="I8" s="246">
        <v>7</v>
      </c>
      <c r="J8" s="246">
        <v>8</v>
      </c>
      <c r="K8" s="246">
        <v>9</v>
      </c>
      <c r="L8" s="246">
        <v>10</v>
      </c>
      <c r="M8" s="246">
        <v>11</v>
      </c>
      <c r="N8" s="246">
        <v>12</v>
      </c>
      <c r="O8" s="246">
        <v>13</v>
      </c>
      <c r="P8" s="246">
        <v>14</v>
      </c>
      <c r="Q8" s="246">
        <v>15</v>
      </c>
      <c r="R8" s="246">
        <v>16</v>
      </c>
      <c r="S8" s="246">
        <v>17</v>
      </c>
      <c r="T8" s="246">
        <v>18</v>
      </c>
      <c r="U8" s="246">
        <v>19</v>
      </c>
    </row>
    <row r="9" spans="1:27" s="346" customFormat="1" ht="24.95" customHeight="1" x14ac:dyDescent="0.25">
      <c r="A9" s="590" t="s">
        <v>12</v>
      </c>
      <c r="B9" s="591"/>
      <c r="C9" s="342">
        <v>509842763.81599998</v>
      </c>
      <c r="D9" s="342">
        <v>395293158.79499996</v>
      </c>
      <c r="E9" s="342">
        <v>114549605.021</v>
      </c>
      <c r="F9" s="342">
        <v>12346272</v>
      </c>
      <c r="G9" s="342">
        <v>9100</v>
      </c>
      <c r="H9" s="342">
        <v>497487391.81599998</v>
      </c>
      <c r="I9" s="342">
        <v>304582510.046</v>
      </c>
      <c r="J9" s="342">
        <v>95035576.175999999</v>
      </c>
      <c r="K9" s="342">
        <v>81571822.303000003</v>
      </c>
      <c r="L9" s="342">
        <v>13463753.873</v>
      </c>
      <c r="M9" s="342">
        <v>0</v>
      </c>
      <c r="N9" s="342">
        <v>206909506.87</v>
      </c>
      <c r="O9" s="342">
        <v>2637427</v>
      </c>
      <c r="P9" s="342">
        <v>0</v>
      </c>
      <c r="Q9" s="342">
        <v>192533578.76999998</v>
      </c>
      <c r="R9" s="342">
        <v>371303</v>
      </c>
      <c r="S9" s="342">
        <v>0</v>
      </c>
      <c r="T9" s="342">
        <v>423629553.477</v>
      </c>
      <c r="U9" s="358">
        <f t="shared" ref="U9:U64" si="0">IF(I9&lt;&gt;0,J9/I9,"")</f>
        <v>0.31201915094089649</v>
      </c>
      <c r="V9" s="343">
        <f>C9-F9</f>
        <v>497496491.81599998</v>
      </c>
      <c r="W9" s="343">
        <f>I9+Q9+R9+S9</f>
        <v>497487391.81599998</v>
      </c>
      <c r="X9" s="343">
        <f>V9-W9</f>
        <v>9100</v>
      </c>
      <c r="Y9" s="343">
        <f>SUM(Y10:Y64)</f>
        <v>42060353</v>
      </c>
      <c r="Z9" s="344">
        <f>Y9+Q9</f>
        <v>234593931.76999998</v>
      </c>
      <c r="AA9" s="345">
        <f>T9+Y9</f>
        <v>465689906.477</v>
      </c>
    </row>
    <row r="10" spans="1:27" s="346" customFormat="1" ht="24.95" customHeight="1" x14ac:dyDescent="0.25">
      <c r="A10" s="347" t="s">
        <v>0</v>
      </c>
      <c r="B10" s="348" t="s">
        <v>331</v>
      </c>
      <c r="C10" s="342">
        <v>182645572</v>
      </c>
      <c r="D10" s="342">
        <v>173712658</v>
      </c>
      <c r="E10" s="342">
        <v>8932914</v>
      </c>
      <c r="F10" s="342">
        <v>61630</v>
      </c>
      <c r="G10" s="342">
        <v>500</v>
      </c>
      <c r="H10" s="342">
        <v>182583442</v>
      </c>
      <c r="I10" s="342">
        <v>91592281</v>
      </c>
      <c r="J10" s="342">
        <v>17349570</v>
      </c>
      <c r="K10" s="342">
        <v>16035461</v>
      </c>
      <c r="L10" s="342">
        <v>1314109</v>
      </c>
      <c r="M10" s="342">
        <v>0</v>
      </c>
      <c r="N10" s="342">
        <v>71951378</v>
      </c>
      <c r="O10" s="342">
        <v>2291333</v>
      </c>
      <c r="P10" s="342">
        <v>0</v>
      </c>
      <c r="Q10" s="342">
        <v>90991161</v>
      </c>
      <c r="R10" s="342">
        <v>0</v>
      </c>
      <c r="S10" s="342">
        <v>0</v>
      </c>
      <c r="T10" s="342">
        <v>165233872</v>
      </c>
      <c r="U10" s="358">
        <f t="shared" si="0"/>
        <v>0.1894217483239663</v>
      </c>
      <c r="V10" s="343">
        <f>C10-F10</f>
        <v>182583942</v>
      </c>
      <c r="W10" s="343">
        <f>I10+Q10+R10+S10</f>
        <v>182583442</v>
      </c>
      <c r="X10" s="343">
        <f>V10-W10</f>
        <v>500</v>
      </c>
      <c r="Y10" s="343">
        <f>'[1]05'!$Y$10+'[1]05'!$AB$10</f>
        <v>0</v>
      </c>
      <c r="Z10" s="343">
        <f>Q10+Y10</f>
        <v>90991161</v>
      </c>
      <c r="AA10" s="349">
        <f>T10+Y10</f>
        <v>165233872</v>
      </c>
    </row>
    <row r="11" spans="1:27" ht="24.95" customHeight="1" x14ac:dyDescent="0.25">
      <c r="A11" s="248">
        <v>1</v>
      </c>
      <c r="B11" s="286" t="s">
        <v>455</v>
      </c>
      <c r="C11" s="273">
        <v>804</v>
      </c>
      <c r="D11" s="273">
        <v>0</v>
      </c>
      <c r="E11" s="273">
        <v>804</v>
      </c>
      <c r="F11" s="273">
        <v>0</v>
      </c>
      <c r="G11" s="273">
        <v>0</v>
      </c>
      <c r="H11" s="273">
        <v>804</v>
      </c>
      <c r="I11" s="273">
        <v>804</v>
      </c>
      <c r="J11" s="273">
        <v>804</v>
      </c>
      <c r="K11" s="273">
        <v>804</v>
      </c>
      <c r="L11" s="273">
        <v>0</v>
      </c>
      <c r="M11" s="273">
        <v>0</v>
      </c>
      <c r="N11" s="273">
        <v>0</v>
      </c>
      <c r="O11" s="273">
        <v>0</v>
      </c>
      <c r="P11" s="273">
        <v>0</v>
      </c>
      <c r="Q11" s="273">
        <v>0</v>
      </c>
      <c r="R11" s="273">
        <v>0</v>
      </c>
      <c r="S11" s="273">
        <v>0</v>
      </c>
      <c r="T11" s="273">
        <v>0</v>
      </c>
      <c r="U11" s="310">
        <f t="shared" si="0"/>
        <v>1</v>
      </c>
      <c r="V11" s="251">
        <f>C11-F11</f>
        <v>804</v>
      </c>
      <c r="W11" s="251">
        <f>I11+Q11+R11+S11</f>
        <v>804</v>
      </c>
      <c r="X11" s="251">
        <f>V11-W11</f>
        <v>0</v>
      </c>
      <c r="Y11" s="256"/>
      <c r="Z11" s="256"/>
      <c r="AA11" s="256"/>
    </row>
    <row r="12" spans="1:27" ht="24.95" customHeight="1" x14ac:dyDescent="0.25">
      <c r="A12" s="248">
        <v>2</v>
      </c>
      <c r="B12" s="286" t="s">
        <v>454</v>
      </c>
      <c r="C12" s="273">
        <v>802</v>
      </c>
      <c r="D12" s="273">
        <v>0</v>
      </c>
      <c r="E12" s="273">
        <v>802</v>
      </c>
      <c r="F12" s="273">
        <v>0</v>
      </c>
      <c r="G12" s="273">
        <v>0</v>
      </c>
      <c r="H12" s="273">
        <v>802</v>
      </c>
      <c r="I12" s="273">
        <v>802</v>
      </c>
      <c r="J12" s="273">
        <v>802</v>
      </c>
      <c r="K12" s="273">
        <v>802</v>
      </c>
      <c r="L12" s="273">
        <v>0</v>
      </c>
      <c r="M12" s="273">
        <v>0</v>
      </c>
      <c r="N12" s="273">
        <v>0</v>
      </c>
      <c r="O12" s="273">
        <v>0</v>
      </c>
      <c r="P12" s="273">
        <v>0</v>
      </c>
      <c r="Q12" s="273">
        <v>0</v>
      </c>
      <c r="R12" s="273">
        <v>0</v>
      </c>
      <c r="S12" s="273">
        <v>0</v>
      </c>
      <c r="T12" s="273">
        <v>0</v>
      </c>
      <c r="U12" s="310">
        <f t="shared" si="0"/>
        <v>1</v>
      </c>
      <c r="V12" s="251">
        <f t="shared" ref="V12:V64" si="1">C12-F12</f>
        <v>802</v>
      </c>
      <c r="W12" s="251">
        <f t="shared" ref="W12:W64" si="2">I12+Q12+R12+S12</f>
        <v>802</v>
      </c>
      <c r="X12" s="251">
        <f t="shared" ref="X12:X64" si="3">V12-W12</f>
        <v>0</v>
      </c>
      <c r="Y12" s="256"/>
      <c r="Z12" s="256"/>
      <c r="AA12" s="256"/>
    </row>
    <row r="13" spans="1:27" ht="24.95" customHeight="1" x14ac:dyDescent="0.25">
      <c r="A13" s="248">
        <v>3</v>
      </c>
      <c r="B13" s="286" t="s">
        <v>453</v>
      </c>
      <c r="C13" s="273">
        <v>196330</v>
      </c>
      <c r="D13" s="273">
        <v>193926</v>
      </c>
      <c r="E13" s="273">
        <v>2404</v>
      </c>
      <c r="F13" s="273">
        <v>0</v>
      </c>
      <c r="G13" s="273">
        <v>0</v>
      </c>
      <c r="H13" s="273">
        <v>196330</v>
      </c>
      <c r="I13" s="273">
        <v>2404</v>
      </c>
      <c r="J13" s="273">
        <v>2404</v>
      </c>
      <c r="K13" s="273">
        <v>2404</v>
      </c>
      <c r="L13" s="273">
        <v>0</v>
      </c>
      <c r="M13" s="273">
        <v>0</v>
      </c>
      <c r="N13" s="273">
        <v>0</v>
      </c>
      <c r="O13" s="273">
        <v>0</v>
      </c>
      <c r="P13" s="273">
        <v>0</v>
      </c>
      <c r="Q13" s="273">
        <v>193926</v>
      </c>
      <c r="R13" s="273">
        <v>0</v>
      </c>
      <c r="S13" s="273">
        <v>0</v>
      </c>
      <c r="T13" s="273">
        <v>193926</v>
      </c>
      <c r="U13" s="310">
        <f t="shared" si="0"/>
        <v>1</v>
      </c>
      <c r="V13" s="251">
        <f t="shared" si="1"/>
        <v>196330</v>
      </c>
      <c r="W13" s="251">
        <f t="shared" si="2"/>
        <v>196330</v>
      </c>
      <c r="X13" s="251">
        <f t="shared" si="3"/>
        <v>0</v>
      </c>
      <c r="Y13" s="256"/>
      <c r="Z13" s="256"/>
      <c r="AA13" s="256"/>
    </row>
    <row r="14" spans="1:27" ht="24.95" customHeight="1" x14ac:dyDescent="0.25">
      <c r="A14" s="248">
        <v>4</v>
      </c>
      <c r="B14" s="286" t="s">
        <v>452</v>
      </c>
      <c r="C14" s="273">
        <v>80499009</v>
      </c>
      <c r="D14" s="273">
        <v>79792844</v>
      </c>
      <c r="E14" s="273">
        <v>706165</v>
      </c>
      <c r="F14" s="273">
        <v>0</v>
      </c>
      <c r="G14" s="273">
        <v>0</v>
      </c>
      <c r="H14" s="273">
        <v>80499009</v>
      </c>
      <c r="I14" s="273">
        <v>27784085</v>
      </c>
      <c r="J14" s="273">
        <v>5954786</v>
      </c>
      <c r="K14" s="273">
        <v>5933358</v>
      </c>
      <c r="L14" s="273">
        <v>21428</v>
      </c>
      <c r="M14" s="273">
        <v>0</v>
      </c>
      <c r="N14" s="273">
        <v>19537966</v>
      </c>
      <c r="O14" s="273">
        <v>2291333</v>
      </c>
      <c r="P14" s="273">
        <v>0</v>
      </c>
      <c r="Q14" s="273">
        <v>52714924</v>
      </c>
      <c r="R14" s="273">
        <v>0</v>
      </c>
      <c r="S14" s="273">
        <v>0</v>
      </c>
      <c r="T14" s="273">
        <v>74544223</v>
      </c>
      <c r="U14" s="310">
        <f t="shared" si="0"/>
        <v>0.21432363167619162</v>
      </c>
      <c r="V14" s="251">
        <f t="shared" si="1"/>
        <v>80499009</v>
      </c>
      <c r="W14" s="251">
        <f t="shared" si="2"/>
        <v>80499009</v>
      </c>
      <c r="X14" s="251">
        <f t="shared" si="3"/>
        <v>0</v>
      </c>
      <c r="Y14" s="256"/>
      <c r="Z14" s="256"/>
      <c r="AA14" s="256"/>
    </row>
    <row r="15" spans="1:27" ht="24.95" customHeight="1" x14ac:dyDescent="0.25">
      <c r="A15" s="248">
        <v>5</v>
      </c>
      <c r="B15" s="286" t="s">
        <v>451</v>
      </c>
      <c r="C15" s="273">
        <v>36381529</v>
      </c>
      <c r="D15" s="273">
        <v>35495209</v>
      </c>
      <c r="E15" s="273">
        <v>886320</v>
      </c>
      <c r="F15" s="273">
        <v>52290</v>
      </c>
      <c r="G15" s="273">
        <v>0</v>
      </c>
      <c r="H15" s="273">
        <v>36329239</v>
      </c>
      <c r="I15" s="273">
        <v>8143837</v>
      </c>
      <c r="J15" s="273">
        <v>3539815</v>
      </c>
      <c r="K15" s="273">
        <v>2964000</v>
      </c>
      <c r="L15" s="273">
        <v>575815</v>
      </c>
      <c r="M15" s="273">
        <v>0</v>
      </c>
      <c r="N15" s="273">
        <v>4604022</v>
      </c>
      <c r="O15" s="273">
        <v>0</v>
      </c>
      <c r="P15" s="273">
        <v>0</v>
      </c>
      <c r="Q15" s="273">
        <v>28185402</v>
      </c>
      <c r="R15" s="273">
        <v>0</v>
      </c>
      <c r="S15" s="273">
        <v>0</v>
      </c>
      <c r="T15" s="273">
        <v>32789424</v>
      </c>
      <c r="U15" s="310">
        <f t="shared" si="0"/>
        <v>0.43466181850152452</v>
      </c>
      <c r="V15" s="251">
        <f t="shared" si="1"/>
        <v>36329239</v>
      </c>
      <c r="W15" s="251">
        <f t="shared" si="2"/>
        <v>36329239</v>
      </c>
      <c r="X15" s="251">
        <f t="shared" si="3"/>
        <v>0</v>
      </c>
      <c r="Y15" s="256"/>
      <c r="Z15" s="256"/>
      <c r="AA15" s="256"/>
    </row>
    <row r="16" spans="1:27" ht="24.95" customHeight="1" x14ac:dyDescent="0.25">
      <c r="A16" s="248">
        <v>6</v>
      </c>
      <c r="B16" s="286" t="s">
        <v>450</v>
      </c>
      <c r="C16" s="273">
        <v>73385</v>
      </c>
      <c r="D16" s="273">
        <v>72385</v>
      </c>
      <c r="E16" s="273">
        <v>1000</v>
      </c>
      <c r="F16" s="273">
        <v>0</v>
      </c>
      <c r="G16" s="273">
        <v>500</v>
      </c>
      <c r="H16" s="273">
        <v>72885</v>
      </c>
      <c r="I16" s="273">
        <v>500</v>
      </c>
      <c r="J16" s="273">
        <v>500</v>
      </c>
      <c r="K16" s="273">
        <v>500</v>
      </c>
      <c r="L16" s="273">
        <v>0</v>
      </c>
      <c r="M16" s="273">
        <v>0</v>
      </c>
      <c r="N16" s="273">
        <v>0</v>
      </c>
      <c r="O16" s="273">
        <v>0</v>
      </c>
      <c r="P16" s="273">
        <v>0</v>
      </c>
      <c r="Q16" s="273">
        <v>72385</v>
      </c>
      <c r="R16" s="273">
        <v>0</v>
      </c>
      <c r="S16" s="273">
        <v>0</v>
      </c>
      <c r="T16" s="273">
        <v>72385</v>
      </c>
      <c r="U16" s="310">
        <f t="shared" si="0"/>
        <v>1</v>
      </c>
      <c r="V16" s="251">
        <f t="shared" si="1"/>
        <v>73385</v>
      </c>
      <c r="W16" s="251">
        <f t="shared" si="2"/>
        <v>72885</v>
      </c>
      <c r="X16" s="251">
        <f t="shared" si="3"/>
        <v>500</v>
      </c>
      <c r="Y16" s="256"/>
      <c r="Z16" s="256"/>
      <c r="AA16" s="256"/>
    </row>
    <row r="17" spans="1:27" ht="24.95" customHeight="1" x14ac:dyDescent="0.25">
      <c r="A17" s="248">
        <v>7</v>
      </c>
      <c r="B17" s="286" t="s">
        <v>449</v>
      </c>
      <c r="C17" s="273">
        <v>31054909</v>
      </c>
      <c r="D17" s="273">
        <v>30201354</v>
      </c>
      <c r="E17" s="273">
        <v>853555</v>
      </c>
      <c r="F17" s="273">
        <v>2940</v>
      </c>
      <c r="G17" s="273">
        <v>0</v>
      </c>
      <c r="H17" s="273">
        <v>31051969</v>
      </c>
      <c r="I17" s="273">
        <v>25739495</v>
      </c>
      <c r="J17" s="273">
        <v>687482</v>
      </c>
      <c r="K17" s="273">
        <v>687482</v>
      </c>
      <c r="L17" s="273">
        <v>0</v>
      </c>
      <c r="M17" s="273">
        <v>0</v>
      </c>
      <c r="N17" s="273">
        <v>25052013</v>
      </c>
      <c r="O17" s="273">
        <v>0</v>
      </c>
      <c r="P17" s="273">
        <v>0</v>
      </c>
      <c r="Q17" s="273">
        <v>5312474</v>
      </c>
      <c r="R17" s="273">
        <v>0</v>
      </c>
      <c r="S17" s="273">
        <v>0</v>
      </c>
      <c r="T17" s="273">
        <v>30364487</v>
      </c>
      <c r="U17" s="310">
        <f t="shared" si="0"/>
        <v>2.6709226424216949E-2</v>
      </c>
      <c r="V17" s="251">
        <f t="shared" si="1"/>
        <v>31051969</v>
      </c>
      <c r="W17" s="251">
        <f t="shared" si="2"/>
        <v>31051969</v>
      </c>
      <c r="X17" s="251">
        <f t="shared" si="3"/>
        <v>0</v>
      </c>
      <c r="Y17" s="256"/>
      <c r="Z17" s="256"/>
      <c r="AA17" s="256"/>
    </row>
    <row r="18" spans="1:27" ht="24.95" customHeight="1" x14ac:dyDescent="0.25">
      <c r="A18" s="248">
        <v>8</v>
      </c>
      <c r="B18" s="286" t="s">
        <v>448</v>
      </c>
      <c r="C18" s="273">
        <v>500</v>
      </c>
      <c r="D18" s="273">
        <v>0</v>
      </c>
      <c r="E18" s="273">
        <v>500</v>
      </c>
      <c r="F18" s="273">
        <v>0</v>
      </c>
      <c r="G18" s="273">
        <v>0</v>
      </c>
      <c r="H18" s="273">
        <v>500</v>
      </c>
      <c r="I18" s="273">
        <v>500</v>
      </c>
      <c r="J18" s="273">
        <v>500</v>
      </c>
      <c r="K18" s="273">
        <v>500</v>
      </c>
      <c r="L18" s="273">
        <v>0</v>
      </c>
      <c r="M18" s="273">
        <v>0</v>
      </c>
      <c r="N18" s="273">
        <v>0</v>
      </c>
      <c r="O18" s="273">
        <v>0</v>
      </c>
      <c r="P18" s="273">
        <v>0</v>
      </c>
      <c r="Q18" s="273">
        <v>0</v>
      </c>
      <c r="R18" s="273">
        <v>0</v>
      </c>
      <c r="S18" s="273">
        <v>0</v>
      </c>
      <c r="T18" s="273">
        <v>0</v>
      </c>
      <c r="U18" s="310">
        <f t="shared" si="0"/>
        <v>1</v>
      </c>
      <c r="V18" s="251">
        <f t="shared" si="1"/>
        <v>500</v>
      </c>
      <c r="W18" s="251">
        <f t="shared" si="2"/>
        <v>500</v>
      </c>
      <c r="X18" s="251">
        <f t="shared" si="3"/>
        <v>0</v>
      </c>
      <c r="Y18" s="256"/>
      <c r="Z18" s="256"/>
      <c r="AA18" s="256"/>
    </row>
    <row r="19" spans="1:27" ht="24.95" customHeight="1" x14ac:dyDescent="0.25">
      <c r="A19" s="248">
        <v>9</v>
      </c>
      <c r="B19" s="286" t="s">
        <v>447</v>
      </c>
      <c r="C19" s="273">
        <v>27521088</v>
      </c>
      <c r="D19" s="273">
        <v>21348725</v>
      </c>
      <c r="E19" s="273">
        <v>6172363</v>
      </c>
      <c r="F19" s="273">
        <v>6000</v>
      </c>
      <c r="G19" s="273">
        <v>0</v>
      </c>
      <c r="H19" s="273">
        <v>27515088</v>
      </c>
      <c r="I19" s="273">
        <v>23115445</v>
      </c>
      <c r="J19" s="273">
        <v>5657078</v>
      </c>
      <c r="K19" s="273">
        <v>4940212</v>
      </c>
      <c r="L19" s="273">
        <v>716866</v>
      </c>
      <c r="M19" s="273">
        <v>0</v>
      </c>
      <c r="N19" s="273">
        <v>17458367</v>
      </c>
      <c r="O19" s="273">
        <v>0</v>
      </c>
      <c r="P19" s="273">
        <v>0</v>
      </c>
      <c r="Q19" s="273">
        <v>4399643</v>
      </c>
      <c r="R19" s="273">
        <v>0</v>
      </c>
      <c r="S19" s="273">
        <v>0</v>
      </c>
      <c r="T19" s="273">
        <v>21858010</v>
      </c>
      <c r="U19" s="310">
        <f t="shared" si="0"/>
        <v>0.24473152041849075</v>
      </c>
      <c r="V19" s="251">
        <f t="shared" si="1"/>
        <v>27515088</v>
      </c>
      <c r="W19" s="251">
        <f t="shared" si="2"/>
        <v>27515088</v>
      </c>
      <c r="X19" s="251">
        <f t="shared" si="3"/>
        <v>0</v>
      </c>
      <c r="Y19" s="256"/>
      <c r="Z19" s="256"/>
      <c r="AA19" s="256"/>
    </row>
    <row r="20" spans="1:27" ht="24.95" customHeight="1" x14ac:dyDescent="0.25">
      <c r="A20" s="248">
        <v>10</v>
      </c>
      <c r="B20" s="286" t="s">
        <v>446</v>
      </c>
      <c r="C20" s="273">
        <v>6917216</v>
      </c>
      <c r="D20" s="273">
        <v>6608215</v>
      </c>
      <c r="E20" s="273">
        <v>309001</v>
      </c>
      <c r="F20" s="273">
        <v>400</v>
      </c>
      <c r="G20" s="273">
        <v>0</v>
      </c>
      <c r="H20" s="273">
        <v>6916816</v>
      </c>
      <c r="I20" s="273">
        <v>6804409</v>
      </c>
      <c r="J20" s="273">
        <v>1505399</v>
      </c>
      <c r="K20" s="273">
        <v>1505399</v>
      </c>
      <c r="L20" s="273">
        <v>0</v>
      </c>
      <c r="M20" s="273">
        <v>0</v>
      </c>
      <c r="N20" s="273">
        <v>5299010</v>
      </c>
      <c r="O20" s="273">
        <v>0</v>
      </c>
      <c r="P20" s="273">
        <v>0</v>
      </c>
      <c r="Q20" s="273">
        <v>112407</v>
      </c>
      <c r="R20" s="273">
        <v>0</v>
      </c>
      <c r="S20" s="273">
        <v>0</v>
      </c>
      <c r="T20" s="273">
        <v>5411417</v>
      </c>
      <c r="U20" s="310">
        <f t="shared" si="0"/>
        <v>0.22123875857550596</v>
      </c>
      <c r="V20" s="251"/>
      <c r="W20" s="251"/>
      <c r="X20" s="251"/>
      <c r="Y20" s="256"/>
      <c r="Z20" s="256"/>
      <c r="AA20" s="256"/>
    </row>
    <row r="21" spans="1:27" s="346" customFormat="1" ht="24.95" customHeight="1" x14ac:dyDescent="0.25">
      <c r="A21" s="347" t="s">
        <v>1</v>
      </c>
      <c r="B21" s="350" t="s">
        <v>332</v>
      </c>
      <c r="C21" s="342">
        <v>327197191.81599998</v>
      </c>
      <c r="D21" s="342">
        <v>221580500.79499999</v>
      </c>
      <c r="E21" s="342">
        <v>105616691.021</v>
      </c>
      <c r="F21" s="342">
        <v>12284642</v>
      </c>
      <c r="G21" s="342">
        <v>8600</v>
      </c>
      <c r="H21" s="342">
        <v>314903949.81599998</v>
      </c>
      <c r="I21" s="342">
        <v>212990229.046</v>
      </c>
      <c r="J21" s="342">
        <v>77686006.175999999</v>
      </c>
      <c r="K21" s="342">
        <v>65536361.303000003</v>
      </c>
      <c r="L21" s="342">
        <v>12149644.873</v>
      </c>
      <c r="M21" s="342">
        <v>0</v>
      </c>
      <c r="N21" s="342">
        <v>134958128.87</v>
      </c>
      <c r="O21" s="342">
        <v>346094</v>
      </c>
      <c r="P21" s="342">
        <v>0</v>
      </c>
      <c r="Q21" s="342">
        <v>101542417.77</v>
      </c>
      <c r="R21" s="342">
        <v>371303</v>
      </c>
      <c r="S21" s="342">
        <v>0</v>
      </c>
      <c r="T21" s="342">
        <v>237217943.63999999</v>
      </c>
      <c r="U21" s="358">
        <f t="shared" si="0"/>
        <v>0.36473976540596126</v>
      </c>
      <c r="V21" s="345">
        <f t="shared" si="1"/>
        <v>314912549.81599998</v>
      </c>
      <c r="W21" s="345">
        <f t="shared" si="2"/>
        <v>314903949.81599998</v>
      </c>
      <c r="X21" s="345">
        <f t="shared" si="3"/>
        <v>8600</v>
      </c>
      <c r="Y21" s="351"/>
      <c r="Z21" s="351"/>
      <c r="AA21" s="351"/>
    </row>
    <row r="22" spans="1:27" s="346" customFormat="1" ht="24.95" customHeight="1" x14ac:dyDescent="0.25">
      <c r="A22" s="347" t="s">
        <v>13</v>
      </c>
      <c r="B22" s="350" t="s">
        <v>333</v>
      </c>
      <c r="C22" s="342">
        <v>148695712</v>
      </c>
      <c r="D22" s="342">
        <v>102575124</v>
      </c>
      <c r="E22" s="342">
        <v>46120588</v>
      </c>
      <c r="F22" s="342">
        <v>7357702</v>
      </c>
      <c r="G22" s="342">
        <v>4200</v>
      </c>
      <c r="H22" s="342">
        <v>141333810</v>
      </c>
      <c r="I22" s="342">
        <v>95241783</v>
      </c>
      <c r="J22" s="342">
        <v>46975085</v>
      </c>
      <c r="K22" s="342">
        <v>42503348</v>
      </c>
      <c r="L22" s="342">
        <v>4471737</v>
      </c>
      <c r="M22" s="342">
        <v>0</v>
      </c>
      <c r="N22" s="342">
        <v>48180604</v>
      </c>
      <c r="O22" s="342">
        <v>86094</v>
      </c>
      <c r="P22" s="342">
        <v>0</v>
      </c>
      <c r="Q22" s="342">
        <v>46092027</v>
      </c>
      <c r="R22" s="342">
        <v>0</v>
      </c>
      <c r="S22" s="342">
        <v>0</v>
      </c>
      <c r="T22" s="342">
        <v>94358725</v>
      </c>
      <c r="U22" s="358">
        <f t="shared" si="0"/>
        <v>0.49321929430909539</v>
      </c>
      <c r="V22" s="345">
        <f t="shared" si="1"/>
        <v>141338010</v>
      </c>
      <c r="W22" s="345">
        <f t="shared" si="2"/>
        <v>141333810</v>
      </c>
      <c r="X22" s="345">
        <f t="shared" si="3"/>
        <v>4200</v>
      </c>
      <c r="Y22" s="343">
        <f>'[2]05'!$Y$10+'[2]05'!$AB$10</f>
        <v>40018169</v>
      </c>
      <c r="Z22" s="345">
        <f>Q22+Y22</f>
        <v>86110196</v>
      </c>
      <c r="AA22" s="345">
        <f>T22+Y22</f>
        <v>134376894</v>
      </c>
    </row>
    <row r="23" spans="1:27" ht="24.95" customHeight="1" x14ac:dyDescent="0.25">
      <c r="A23" s="252" t="s">
        <v>15</v>
      </c>
      <c r="B23" s="286" t="s">
        <v>445</v>
      </c>
      <c r="C23" s="273">
        <v>1500</v>
      </c>
      <c r="D23" s="273">
        <v>0</v>
      </c>
      <c r="E23" s="273">
        <v>1500</v>
      </c>
      <c r="F23" s="273">
        <v>0</v>
      </c>
      <c r="G23" s="273">
        <v>0</v>
      </c>
      <c r="H23" s="273">
        <v>1500</v>
      </c>
      <c r="I23" s="273">
        <v>1500</v>
      </c>
      <c r="J23" s="273">
        <v>1500</v>
      </c>
      <c r="K23" s="273">
        <v>1500</v>
      </c>
      <c r="L23" s="273">
        <v>0</v>
      </c>
      <c r="M23" s="273">
        <v>0</v>
      </c>
      <c r="N23" s="273">
        <v>0</v>
      </c>
      <c r="O23" s="273">
        <v>0</v>
      </c>
      <c r="P23" s="273">
        <v>0</v>
      </c>
      <c r="Q23" s="273">
        <v>0</v>
      </c>
      <c r="R23" s="273">
        <v>0</v>
      </c>
      <c r="S23" s="273">
        <v>0</v>
      </c>
      <c r="T23" s="273">
        <v>0</v>
      </c>
      <c r="U23" s="310">
        <f t="shared" si="0"/>
        <v>1</v>
      </c>
      <c r="V23" s="251">
        <f t="shared" si="1"/>
        <v>1500</v>
      </c>
      <c r="W23" s="251">
        <f t="shared" si="2"/>
        <v>1500</v>
      </c>
      <c r="X23" s="251">
        <f t="shared" si="3"/>
        <v>0</v>
      </c>
      <c r="Y23" s="256"/>
      <c r="Z23" s="256"/>
      <c r="AA23" s="256"/>
    </row>
    <row r="24" spans="1:27" ht="24.95" customHeight="1" x14ac:dyDescent="0.25">
      <c r="A24" s="252" t="s">
        <v>16</v>
      </c>
      <c r="B24" s="286" t="s">
        <v>444</v>
      </c>
      <c r="C24" s="273">
        <v>37404926</v>
      </c>
      <c r="D24" s="273">
        <v>10230403</v>
      </c>
      <c r="E24" s="273">
        <v>27174523</v>
      </c>
      <c r="F24" s="273">
        <v>337204</v>
      </c>
      <c r="G24" s="273">
        <v>0</v>
      </c>
      <c r="H24" s="273">
        <v>37067722</v>
      </c>
      <c r="I24" s="273">
        <v>32084362</v>
      </c>
      <c r="J24" s="273">
        <v>19815121</v>
      </c>
      <c r="K24" s="273">
        <v>17795998</v>
      </c>
      <c r="L24" s="273">
        <v>2019123</v>
      </c>
      <c r="M24" s="273">
        <v>0</v>
      </c>
      <c r="N24" s="273">
        <v>12269241</v>
      </c>
      <c r="O24" s="273">
        <v>0</v>
      </c>
      <c r="P24" s="273">
        <v>0</v>
      </c>
      <c r="Q24" s="273">
        <v>4983360</v>
      </c>
      <c r="R24" s="273">
        <v>0</v>
      </c>
      <c r="S24" s="273">
        <v>0</v>
      </c>
      <c r="T24" s="273">
        <v>17252601</v>
      </c>
      <c r="U24" s="310">
        <f t="shared" si="0"/>
        <v>0.6175943595200678</v>
      </c>
      <c r="V24" s="251">
        <f t="shared" si="1"/>
        <v>37067722</v>
      </c>
      <c r="W24" s="251">
        <f t="shared" si="2"/>
        <v>37067722</v>
      </c>
      <c r="X24" s="251">
        <f t="shared" si="3"/>
        <v>0</v>
      </c>
      <c r="Y24" s="256"/>
      <c r="Z24" s="256"/>
      <c r="AA24" s="256"/>
    </row>
    <row r="25" spans="1:27" ht="24.95" customHeight="1" x14ac:dyDescent="0.25">
      <c r="A25" s="252" t="s">
        <v>41</v>
      </c>
      <c r="B25" s="286" t="s">
        <v>443</v>
      </c>
      <c r="C25" s="273">
        <v>18977167</v>
      </c>
      <c r="D25" s="273">
        <v>11718721</v>
      </c>
      <c r="E25" s="273">
        <v>7258446</v>
      </c>
      <c r="F25" s="273">
        <v>3351887</v>
      </c>
      <c r="G25" s="273">
        <v>0</v>
      </c>
      <c r="H25" s="273">
        <v>15625280</v>
      </c>
      <c r="I25" s="273">
        <v>11599555</v>
      </c>
      <c r="J25" s="273">
        <v>3835892</v>
      </c>
      <c r="K25" s="273">
        <v>1999014</v>
      </c>
      <c r="L25" s="273">
        <v>1836878</v>
      </c>
      <c r="M25" s="273">
        <v>0</v>
      </c>
      <c r="N25" s="273">
        <v>7763663</v>
      </c>
      <c r="O25" s="273">
        <v>0</v>
      </c>
      <c r="P25" s="273">
        <v>0</v>
      </c>
      <c r="Q25" s="273">
        <v>4025725</v>
      </c>
      <c r="R25" s="273">
        <v>0</v>
      </c>
      <c r="S25" s="273">
        <v>0</v>
      </c>
      <c r="T25" s="273">
        <v>11789388</v>
      </c>
      <c r="U25" s="310">
        <f t="shared" si="0"/>
        <v>0.33069303089644386</v>
      </c>
      <c r="V25" s="251">
        <f t="shared" si="1"/>
        <v>15625280</v>
      </c>
      <c r="W25" s="251">
        <f t="shared" si="2"/>
        <v>15625280</v>
      </c>
      <c r="X25" s="251">
        <f t="shared" si="3"/>
        <v>0</v>
      </c>
      <c r="Y25" s="256"/>
      <c r="Z25" s="256"/>
      <c r="AA25" s="256"/>
    </row>
    <row r="26" spans="1:27" ht="24.95" customHeight="1" x14ac:dyDescent="0.25">
      <c r="A26" s="252" t="s">
        <v>43</v>
      </c>
      <c r="B26" s="286" t="s">
        <v>442</v>
      </c>
      <c r="C26" s="273">
        <v>43102357</v>
      </c>
      <c r="D26" s="273">
        <v>37512544</v>
      </c>
      <c r="E26" s="273">
        <v>5589813</v>
      </c>
      <c r="F26" s="273">
        <v>1253824</v>
      </c>
      <c r="G26" s="273">
        <v>4200</v>
      </c>
      <c r="H26" s="273">
        <v>41844333</v>
      </c>
      <c r="I26" s="273">
        <v>34230018</v>
      </c>
      <c r="J26" s="273">
        <v>19268749</v>
      </c>
      <c r="K26" s="273">
        <v>19177309</v>
      </c>
      <c r="L26" s="273">
        <v>91440</v>
      </c>
      <c r="M26" s="273">
        <v>0</v>
      </c>
      <c r="N26" s="273">
        <v>14920571</v>
      </c>
      <c r="O26" s="273">
        <v>40698</v>
      </c>
      <c r="P26" s="273">
        <v>0</v>
      </c>
      <c r="Q26" s="273">
        <v>7614315</v>
      </c>
      <c r="R26" s="273">
        <v>0</v>
      </c>
      <c r="S26" s="273">
        <v>0</v>
      </c>
      <c r="T26" s="273">
        <v>22575584</v>
      </c>
      <c r="U26" s="310">
        <f t="shared" si="0"/>
        <v>0.56291962802940976</v>
      </c>
      <c r="V26" s="251">
        <f t="shared" si="1"/>
        <v>41848533</v>
      </c>
      <c r="W26" s="251">
        <f t="shared" si="2"/>
        <v>41844333</v>
      </c>
      <c r="X26" s="251">
        <f t="shared" si="3"/>
        <v>4200</v>
      </c>
      <c r="Y26" s="256"/>
      <c r="Z26" s="256"/>
      <c r="AA26" s="256"/>
    </row>
    <row r="27" spans="1:27" ht="24.95" customHeight="1" x14ac:dyDescent="0.25">
      <c r="A27" s="252" t="s">
        <v>44</v>
      </c>
      <c r="B27" s="286" t="s">
        <v>441</v>
      </c>
      <c r="C27" s="273">
        <v>23916388</v>
      </c>
      <c r="D27" s="273">
        <v>23002634</v>
      </c>
      <c r="E27" s="273">
        <v>913754</v>
      </c>
      <c r="F27" s="273">
        <v>498956</v>
      </c>
      <c r="G27" s="273">
        <v>0</v>
      </c>
      <c r="H27" s="273">
        <v>23417432</v>
      </c>
      <c r="I27" s="273">
        <v>3112753</v>
      </c>
      <c r="J27" s="273">
        <v>165228</v>
      </c>
      <c r="K27" s="273">
        <v>165228</v>
      </c>
      <c r="L27" s="273">
        <v>0</v>
      </c>
      <c r="M27" s="273">
        <v>0</v>
      </c>
      <c r="N27" s="273">
        <v>2947525</v>
      </c>
      <c r="O27" s="273">
        <v>0</v>
      </c>
      <c r="P27" s="273">
        <v>0</v>
      </c>
      <c r="Q27" s="273">
        <v>20304679</v>
      </c>
      <c r="R27" s="273">
        <v>0</v>
      </c>
      <c r="S27" s="273">
        <v>0</v>
      </c>
      <c r="T27" s="273">
        <v>23252204</v>
      </c>
      <c r="U27" s="310">
        <f t="shared" si="0"/>
        <v>5.3080986509369682E-2</v>
      </c>
      <c r="V27" s="251">
        <f t="shared" si="1"/>
        <v>23417432</v>
      </c>
      <c r="W27" s="251">
        <f t="shared" si="2"/>
        <v>23417432</v>
      </c>
      <c r="X27" s="251">
        <f t="shared" si="3"/>
        <v>0</v>
      </c>
      <c r="Y27" s="256"/>
      <c r="Z27" s="256"/>
      <c r="AA27" s="256"/>
    </row>
    <row r="28" spans="1:27" ht="24.95" customHeight="1" x14ac:dyDescent="0.25">
      <c r="A28" s="252" t="s">
        <v>77</v>
      </c>
      <c r="B28" s="286" t="s">
        <v>440</v>
      </c>
      <c r="C28" s="273">
        <v>11333639</v>
      </c>
      <c r="D28" s="273">
        <v>9038450</v>
      </c>
      <c r="E28" s="273">
        <v>2295189</v>
      </c>
      <c r="F28" s="273">
        <v>494113</v>
      </c>
      <c r="G28" s="273">
        <v>0</v>
      </c>
      <c r="H28" s="273">
        <v>10839526</v>
      </c>
      <c r="I28" s="273">
        <v>8330500</v>
      </c>
      <c r="J28" s="273">
        <v>3102528</v>
      </c>
      <c r="K28" s="273">
        <v>2988051</v>
      </c>
      <c r="L28" s="273">
        <v>114477</v>
      </c>
      <c r="M28" s="273">
        <v>0</v>
      </c>
      <c r="N28" s="273">
        <v>5220572</v>
      </c>
      <c r="O28" s="273">
        <v>7400</v>
      </c>
      <c r="P28" s="273">
        <v>0</v>
      </c>
      <c r="Q28" s="273">
        <v>2509026</v>
      </c>
      <c r="R28" s="273">
        <v>0</v>
      </c>
      <c r="S28" s="273">
        <v>0</v>
      </c>
      <c r="T28" s="273">
        <v>7736998</v>
      </c>
      <c r="U28" s="310">
        <f t="shared" si="0"/>
        <v>0.37242998619530643</v>
      </c>
      <c r="V28" s="251">
        <f t="shared" si="1"/>
        <v>10839526</v>
      </c>
      <c r="W28" s="251">
        <f t="shared" si="2"/>
        <v>10839526</v>
      </c>
      <c r="X28" s="251">
        <f t="shared" si="3"/>
        <v>0</v>
      </c>
      <c r="Y28" s="256"/>
      <c r="Z28" s="256"/>
      <c r="AA28" s="256"/>
    </row>
    <row r="29" spans="1:27" ht="24.95" customHeight="1" x14ac:dyDescent="0.25">
      <c r="A29" s="252" t="s">
        <v>80</v>
      </c>
      <c r="B29" s="286" t="s">
        <v>439</v>
      </c>
      <c r="C29" s="273">
        <v>13959735</v>
      </c>
      <c r="D29" s="273">
        <v>11072372</v>
      </c>
      <c r="E29" s="273">
        <v>2887363</v>
      </c>
      <c r="F29" s="273">
        <v>1421718</v>
      </c>
      <c r="G29" s="273">
        <v>0</v>
      </c>
      <c r="H29" s="273">
        <v>12538017</v>
      </c>
      <c r="I29" s="273">
        <v>5883095</v>
      </c>
      <c r="J29" s="273">
        <v>786067</v>
      </c>
      <c r="K29" s="273">
        <v>376248</v>
      </c>
      <c r="L29" s="273">
        <v>409819</v>
      </c>
      <c r="M29" s="273">
        <v>0</v>
      </c>
      <c r="N29" s="273">
        <v>5059032</v>
      </c>
      <c r="O29" s="273">
        <v>37996</v>
      </c>
      <c r="P29" s="273">
        <v>0</v>
      </c>
      <c r="Q29" s="273">
        <v>6654922</v>
      </c>
      <c r="R29" s="273">
        <v>0</v>
      </c>
      <c r="S29" s="273">
        <v>0</v>
      </c>
      <c r="T29" s="273">
        <v>11751950</v>
      </c>
      <c r="U29" s="310">
        <f t="shared" si="0"/>
        <v>0.13361453452646949</v>
      </c>
      <c r="V29" s="251"/>
      <c r="W29" s="251"/>
      <c r="X29" s="251"/>
      <c r="Y29" s="256"/>
      <c r="Z29" s="256"/>
      <c r="AA29" s="256"/>
    </row>
    <row r="30" spans="1:27" s="346" customFormat="1" ht="24.95" customHeight="1" x14ac:dyDescent="0.25">
      <c r="A30" s="347" t="s">
        <v>14</v>
      </c>
      <c r="B30" s="350" t="s">
        <v>334</v>
      </c>
      <c r="C30" s="342">
        <v>71759420</v>
      </c>
      <c r="D30" s="342">
        <v>50840711</v>
      </c>
      <c r="E30" s="342">
        <v>20918709</v>
      </c>
      <c r="F30" s="342">
        <v>546028</v>
      </c>
      <c r="G30" s="342">
        <v>0</v>
      </c>
      <c r="H30" s="342">
        <v>71213392</v>
      </c>
      <c r="I30" s="342">
        <v>55000733</v>
      </c>
      <c r="J30" s="342">
        <v>13067333</v>
      </c>
      <c r="K30" s="342">
        <v>8817396</v>
      </c>
      <c r="L30" s="342">
        <v>4249937</v>
      </c>
      <c r="M30" s="342">
        <v>0</v>
      </c>
      <c r="N30" s="342">
        <v>41713400</v>
      </c>
      <c r="O30" s="342">
        <v>220000</v>
      </c>
      <c r="P30" s="342">
        <v>0</v>
      </c>
      <c r="Q30" s="342">
        <v>15841356</v>
      </c>
      <c r="R30" s="342">
        <v>371303</v>
      </c>
      <c r="S30" s="342">
        <v>0</v>
      </c>
      <c r="T30" s="342">
        <v>58146059</v>
      </c>
      <c r="U30" s="358">
        <f t="shared" si="0"/>
        <v>0.23758470637109508</v>
      </c>
      <c r="V30" s="345">
        <f t="shared" si="1"/>
        <v>71213392</v>
      </c>
      <c r="W30" s="345">
        <f t="shared" si="2"/>
        <v>71213392</v>
      </c>
      <c r="X30" s="345">
        <f t="shared" si="3"/>
        <v>0</v>
      </c>
      <c r="Y30" s="351"/>
      <c r="Z30" s="351"/>
      <c r="AA30" s="351"/>
    </row>
    <row r="31" spans="1:27" ht="24.95" customHeight="1" x14ac:dyDescent="0.25">
      <c r="A31" s="252" t="s">
        <v>17</v>
      </c>
      <c r="B31" s="304" t="s">
        <v>438</v>
      </c>
      <c r="C31" s="273">
        <v>2728908</v>
      </c>
      <c r="D31" s="273">
        <v>2641622</v>
      </c>
      <c r="E31" s="273">
        <v>87286</v>
      </c>
      <c r="F31" s="273">
        <v>0</v>
      </c>
      <c r="G31" s="273">
        <v>0</v>
      </c>
      <c r="H31" s="273">
        <v>2728908</v>
      </c>
      <c r="I31" s="273">
        <v>2027286</v>
      </c>
      <c r="J31" s="273">
        <v>87286</v>
      </c>
      <c r="K31" s="273">
        <v>87286</v>
      </c>
      <c r="L31" s="273">
        <v>0</v>
      </c>
      <c r="M31" s="273">
        <v>0</v>
      </c>
      <c r="N31" s="273">
        <v>1940000</v>
      </c>
      <c r="O31" s="273">
        <v>0</v>
      </c>
      <c r="P31" s="273">
        <v>0</v>
      </c>
      <c r="Q31" s="273">
        <v>701622</v>
      </c>
      <c r="R31" s="273">
        <v>0</v>
      </c>
      <c r="S31" s="273">
        <v>0</v>
      </c>
      <c r="T31" s="273">
        <v>2641622</v>
      </c>
      <c r="U31" s="310">
        <f t="shared" si="0"/>
        <v>4.3055592550829039E-2</v>
      </c>
      <c r="V31" s="251"/>
      <c r="W31" s="251"/>
      <c r="X31" s="251"/>
      <c r="Y31" s="256"/>
      <c r="Z31" s="256"/>
      <c r="AA31" s="256"/>
    </row>
    <row r="32" spans="1:27" ht="24.95" customHeight="1" x14ac:dyDescent="0.25">
      <c r="A32" s="252" t="s">
        <v>18</v>
      </c>
      <c r="B32" s="286" t="s">
        <v>437</v>
      </c>
      <c r="C32" s="273">
        <v>19675096</v>
      </c>
      <c r="D32" s="273">
        <v>13888412</v>
      </c>
      <c r="E32" s="273">
        <v>5786684</v>
      </c>
      <c r="F32" s="273">
        <v>0</v>
      </c>
      <c r="G32" s="273">
        <v>0</v>
      </c>
      <c r="H32" s="273">
        <v>19675096</v>
      </c>
      <c r="I32" s="273">
        <v>16640005</v>
      </c>
      <c r="J32" s="273">
        <v>2910246</v>
      </c>
      <c r="K32" s="273">
        <v>2146923</v>
      </c>
      <c r="L32" s="273">
        <v>763323</v>
      </c>
      <c r="M32" s="273">
        <v>0</v>
      </c>
      <c r="N32" s="273">
        <v>13729759</v>
      </c>
      <c r="O32" s="273">
        <v>0</v>
      </c>
      <c r="P32" s="273">
        <v>0</v>
      </c>
      <c r="Q32" s="273">
        <v>3035091</v>
      </c>
      <c r="R32" s="273">
        <v>0</v>
      </c>
      <c r="S32" s="273">
        <v>0</v>
      </c>
      <c r="T32" s="273">
        <v>16764850</v>
      </c>
      <c r="U32" s="310">
        <f t="shared" si="0"/>
        <v>0.17489453879370828</v>
      </c>
      <c r="V32" s="251">
        <f t="shared" si="1"/>
        <v>19675096</v>
      </c>
      <c r="W32" s="251">
        <f t="shared" si="2"/>
        <v>19675096</v>
      </c>
      <c r="X32" s="251">
        <f t="shared" si="3"/>
        <v>0</v>
      </c>
      <c r="Y32" s="256"/>
      <c r="Z32" s="256"/>
      <c r="AA32" s="256"/>
    </row>
    <row r="33" spans="1:27" ht="24.95" customHeight="1" x14ac:dyDescent="0.25">
      <c r="A33" s="252" t="s">
        <v>111</v>
      </c>
      <c r="B33" s="286" t="s">
        <v>436</v>
      </c>
      <c r="C33" s="273">
        <v>14234392</v>
      </c>
      <c r="D33" s="273">
        <v>8861310</v>
      </c>
      <c r="E33" s="273">
        <v>5373082</v>
      </c>
      <c r="F33" s="273">
        <v>0</v>
      </c>
      <c r="G33" s="273">
        <v>0</v>
      </c>
      <c r="H33" s="273">
        <v>14234392</v>
      </c>
      <c r="I33" s="273">
        <v>9847332</v>
      </c>
      <c r="J33" s="273">
        <v>937945</v>
      </c>
      <c r="K33" s="273">
        <v>712264</v>
      </c>
      <c r="L33" s="273">
        <v>225681</v>
      </c>
      <c r="M33" s="273">
        <v>0</v>
      </c>
      <c r="N33" s="273">
        <v>8909387</v>
      </c>
      <c r="O33" s="273">
        <v>0</v>
      </c>
      <c r="P33" s="273">
        <v>0</v>
      </c>
      <c r="Q33" s="273">
        <v>4387060</v>
      </c>
      <c r="R33" s="273">
        <v>0</v>
      </c>
      <c r="S33" s="273">
        <v>0</v>
      </c>
      <c r="T33" s="273">
        <v>13296447</v>
      </c>
      <c r="U33" s="310">
        <f t="shared" si="0"/>
        <v>9.5248641967184619E-2</v>
      </c>
      <c r="V33" s="251">
        <f t="shared" si="1"/>
        <v>14234392</v>
      </c>
      <c r="W33" s="251">
        <f t="shared" si="2"/>
        <v>14234392</v>
      </c>
      <c r="X33" s="251">
        <f t="shared" si="3"/>
        <v>0</v>
      </c>
      <c r="Y33" s="256"/>
      <c r="Z33" s="256"/>
      <c r="AA33" s="256"/>
    </row>
    <row r="34" spans="1:27" ht="24.95" customHeight="1" x14ac:dyDescent="0.25">
      <c r="A34" s="252" t="s">
        <v>346</v>
      </c>
      <c r="B34" s="286" t="s">
        <v>435</v>
      </c>
      <c r="C34" s="273">
        <v>25931098</v>
      </c>
      <c r="D34" s="273">
        <v>17650364</v>
      </c>
      <c r="E34" s="273">
        <v>8280734</v>
      </c>
      <c r="F34" s="273">
        <v>546028</v>
      </c>
      <c r="G34" s="273">
        <v>0</v>
      </c>
      <c r="H34" s="273">
        <v>25385070</v>
      </c>
      <c r="I34" s="273">
        <v>21925737</v>
      </c>
      <c r="J34" s="273">
        <v>7661801</v>
      </c>
      <c r="K34" s="273">
        <v>4400868</v>
      </c>
      <c r="L34" s="273">
        <v>3260933</v>
      </c>
      <c r="M34" s="273">
        <v>0</v>
      </c>
      <c r="N34" s="273">
        <v>14043936</v>
      </c>
      <c r="O34" s="273">
        <v>220000</v>
      </c>
      <c r="P34" s="273">
        <v>0</v>
      </c>
      <c r="Q34" s="273">
        <v>3088030</v>
      </c>
      <c r="R34" s="273">
        <v>371303</v>
      </c>
      <c r="S34" s="273">
        <v>0</v>
      </c>
      <c r="T34" s="273">
        <v>17723269</v>
      </c>
      <c r="U34" s="310">
        <f t="shared" si="0"/>
        <v>0.34944325930754344</v>
      </c>
      <c r="V34" s="251">
        <f t="shared" si="1"/>
        <v>25385070</v>
      </c>
      <c r="W34" s="251">
        <f t="shared" si="2"/>
        <v>25385070</v>
      </c>
      <c r="X34" s="251">
        <f t="shared" si="3"/>
        <v>0</v>
      </c>
      <c r="Y34" s="256"/>
      <c r="Z34" s="256"/>
      <c r="AA34" s="256"/>
    </row>
    <row r="35" spans="1:27" s="6" customFormat="1" ht="24.95" customHeight="1" x14ac:dyDescent="0.25">
      <c r="A35" s="252" t="s">
        <v>347</v>
      </c>
      <c r="B35" s="286" t="s">
        <v>434</v>
      </c>
      <c r="C35" s="273">
        <v>9189926</v>
      </c>
      <c r="D35" s="273">
        <v>7799003</v>
      </c>
      <c r="E35" s="273">
        <v>1390923</v>
      </c>
      <c r="F35" s="273">
        <v>0</v>
      </c>
      <c r="G35" s="273">
        <v>0</v>
      </c>
      <c r="H35" s="273">
        <v>9189926</v>
      </c>
      <c r="I35" s="273">
        <v>4560373</v>
      </c>
      <c r="J35" s="273">
        <v>1470055</v>
      </c>
      <c r="K35" s="273">
        <v>1470055</v>
      </c>
      <c r="L35" s="273">
        <v>0</v>
      </c>
      <c r="M35" s="273">
        <v>0</v>
      </c>
      <c r="N35" s="273">
        <v>3090318</v>
      </c>
      <c r="O35" s="273">
        <v>0</v>
      </c>
      <c r="P35" s="273">
        <v>0</v>
      </c>
      <c r="Q35" s="273">
        <v>4629553</v>
      </c>
      <c r="R35" s="273">
        <v>0</v>
      </c>
      <c r="S35" s="273">
        <v>0</v>
      </c>
      <c r="T35" s="273">
        <v>7719871</v>
      </c>
      <c r="U35" s="310">
        <f t="shared" si="0"/>
        <v>0.32235411445511147</v>
      </c>
      <c r="V35" s="253">
        <f t="shared" si="1"/>
        <v>9189926</v>
      </c>
      <c r="W35" s="253">
        <f t="shared" si="2"/>
        <v>9189926</v>
      </c>
      <c r="X35" s="253">
        <f t="shared" si="3"/>
        <v>0</v>
      </c>
      <c r="Y35" s="257"/>
      <c r="Z35" s="257"/>
      <c r="AA35" s="257"/>
    </row>
    <row r="36" spans="1:27" s="346" customFormat="1" ht="24.95" customHeight="1" x14ac:dyDescent="0.25">
      <c r="A36" s="352" t="s">
        <v>19</v>
      </c>
      <c r="B36" s="353" t="s">
        <v>335</v>
      </c>
      <c r="C36" s="342">
        <v>11978893</v>
      </c>
      <c r="D36" s="342">
        <v>6396856</v>
      </c>
      <c r="E36" s="342">
        <v>5582037</v>
      </c>
      <c r="F36" s="342">
        <v>255625</v>
      </c>
      <c r="G36" s="342">
        <v>0</v>
      </c>
      <c r="H36" s="342">
        <v>11723268</v>
      </c>
      <c r="I36" s="342">
        <v>7082827</v>
      </c>
      <c r="J36" s="342">
        <v>3433058</v>
      </c>
      <c r="K36" s="342">
        <v>2297161</v>
      </c>
      <c r="L36" s="342">
        <v>1135897</v>
      </c>
      <c r="M36" s="342">
        <v>0</v>
      </c>
      <c r="N36" s="342">
        <v>3609769</v>
      </c>
      <c r="O36" s="342">
        <v>40000</v>
      </c>
      <c r="P36" s="342">
        <v>0</v>
      </c>
      <c r="Q36" s="342">
        <v>4640441</v>
      </c>
      <c r="R36" s="342">
        <v>0</v>
      </c>
      <c r="S36" s="342">
        <v>0</v>
      </c>
      <c r="T36" s="342">
        <v>8290210</v>
      </c>
      <c r="U36" s="359">
        <f t="shared" si="0"/>
        <v>0.48470165937979282</v>
      </c>
      <c r="V36" s="345">
        <f t="shared" si="1"/>
        <v>11723268</v>
      </c>
      <c r="W36" s="345">
        <f t="shared" si="2"/>
        <v>11723268</v>
      </c>
      <c r="X36" s="345">
        <f t="shared" si="3"/>
        <v>0</v>
      </c>
      <c r="Y36" s="343">
        <f>'[4]05'!$Y$10+'[4]05'!$AB$10</f>
        <v>0</v>
      </c>
      <c r="Z36" s="354">
        <f>Y36+Q36</f>
        <v>4640441</v>
      </c>
      <c r="AA36" s="345">
        <f>T36+Y36</f>
        <v>8290210</v>
      </c>
    </row>
    <row r="37" spans="1:27" s="327" customFormat="1" ht="24.95" customHeight="1" x14ac:dyDescent="0.25">
      <c r="A37" s="330" t="s">
        <v>47</v>
      </c>
      <c r="B37" s="331" t="s">
        <v>433</v>
      </c>
      <c r="C37" s="273">
        <v>509545</v>
      </c>
      <c r="D37" s="273">
        <v>305613</v>
      </c>
      <c r="E37" s="273">
        <v>203932</v>
      </c>
      <c r="F37" s="273">
        <v>0</v>
      </c>
      <c r="G37" s="273">
        <v>0</v>
      </c>
      <c r="H37" s="273">
        <v>509545</v>
      </c>
      <c r="I37" s="273">
        <v>213807</v>
      </c>
      <c r="J37" s="273">
        <v>203393</v>
      </c>
      <c r="K37" s="273">
        <v>203393</v>
      </c>
      <c r="L37" s="273">
        <v>0</v>
      </c>
      <c r="M37" s="273">
        <v>0</v>
      </c>
      <c r="N37" s="273">
        <v>10414</v>
      </c>
      <c r="O37" s="273">
        <v>0</v>
      </c>
      <c r="P37" s="273">
        <v>0</v>
      </c>
      <c r="Q37" s="273">
        <v>295738</v>
      </c>
      <c r="R37" s="273">
        <v>0</v>
      </c>
      <c r="S37" s="273">
        <v>0</v>
      </c>
      <c r="T37" s="273">
        <v>306152</v>
      </c>
      <c r="U37" s="310">
        <f t="shared" si="0"/>
        <v>0.95129252082485605</v>
      </c>
      <c r="V37" s="326"/>
      <c r="W37" s="326"/>
      <c r="X37" s="326"/>
      <c r="Y37" s="325"/>
      <c r="Z37" s="328"/>
      <c r="AA37" s="326"/>
    </row>
    <row r="38" spans="1:27" ht="24.95" customHeight="1" x14ac:dyDescent="0.25">
      <c r="A38" s="330" t="s">
        <v>48</v>
      </c>
      <c r="B38" s="286" t="s">
        <v>432</v>
      </c>
      <c r="C38" s="273">
        <v>11469348</v>
      </c>
      <c r="D38" s="273">
        <v>6091243</v>
      </c>
      <c r="E38" s="273">
        <v>5378105</v>
      </c>
      <c r="F38" s="273">
        <v>255625</v>
      </c>
      <c r="G38" s="273">
        <v>0</v>
      </c>
      <c r="H38" s="273">
        <v>11213723</v>
      </c>
      <c r="I38" s="273">
        <v>6869020</v>
      </c>
      <c r="J38" s="273">
        <v>3229665</v>
      </c>
      <c r="K38" s="273">
        <v>2093768</v>
      </c>
      <c r="L38" s="273">
        <v>1135897</v>
      </c>
      <c r="M38" s="273">
        <v>0</v>
      </c>
      <c r="N38" s="273">
        <v>3599355</v>
      </c>
      <c r="O38" s="273">
        <v>40000</v>
      </c>
      <c r="P38" s="273">
        <v>0</v>
      </c>
      <c r="Q38" s="273">
        <v>4344703</v>
      </c>
      <c r="R38" s="273">
        <v>0</v>
      </c>
      <c r="S38" s="273">
        <v>0</v>
      </c>
      <c r="T38" s="273">
        <v>7984058</v>
      </c>
      <c r="U38" s="310">
        <f t="shared" si="0"/>
        <v>0.47017842428759854</v>
      </c>
      <c r="V38" s="251">
        <f t="shared" si="1"/>
        <v>11213723</v>
      </c>
      <c r="W38" s="251">
        <f t="shared" si="2"/>
        <v>11213723</v>
      </c>
      <c r="X38" s="251">
        <f t="shared" si="3"/>
        <v>0</v>
      </c>
      <c r="Y38" s="256"/>
      <c r="Z38" s="256"/>
      <c r="AA38" s="256"/>
    </row>
    <row r="39" spans="1:27" s="346" customFormat="1" ht="24.95" customHeight="1" x14ac:dyDescent="0.25">
      <c r="A39" s="347" t="s">
        <v>22</v>
      </c>
      <c r="B39" s="350" t="s">
        <v>336</v>
      </c>
      <c r="C39" s="342">
        <v>55623200</v>
      </c>
      <c r="D39" s="342">
        <v>36032760</v>
      </c>
      <c r="E39" s="342">
        <v>19590440</v>
      </c>
      <c r="F39" s="342">
        <v>3169479</v>
      </c>
      <c r="G39" s="342">
        <v>0</v>
      </c>
      <c r="H39" s="342">
        <v>52453721</v>
      </c>
      <c r="I39" s="342">
        <v>35664422</v>
      </c>
      <c r="J39" s="342">
        <v>6526026</v>
      </c>
      <c r="K39" s="342">
        <v>5857999</v>
      </c>
      <c r="L39" s="342">
        <v>668027</v>
      </c>
      <c r="M39" s="342">
        <v>0</v>
      </c>
      <c r="N39" s="342">
        <v>29138396</v>
      </c>
      <c r="O39" s="342">
        <v>0</v>
      </c>
      <c r="P39" s="342">
        <v>0</v>
      </c>
      <c r="Q39" s="342">
        <v>16789299</v>
      </c>
      <c r="R39" s="342">
        <v>0</v>
      </c>
      <c r="S39" s="342">
        <v>0</v>
      </c>
      <c r="T39" s="342">
        <v>45927695</v>
      </c>
      <c r="U39" s="358">
        <f t="shared" si="0"/>
        <v>0.18298420762293582</v>
      </c>
      <c r="V39" s="345">
        <f t="shared" si="1"/>
        <v>52453721</v>
      </c>
      <c r="W39" s="345">
        <f t="shared" si="2"/>
        <v>52453721</v>
      </c>
      <c r="X39" s="345">
        <f t="shared" si="3"/>
        <v>0</v>
      </c>
      <c r="Y39" s="343">
        <f>'[5]05'!$Y$10+'[5]05'!$AB$10</f>
        <v>0</v>
      </c>
      <c r="Z39" s="345">
        <f>Q39+Y39</f>
        <v>16789299</v>
      </c>
      <c r="AA39" s="345">
        <f>T39+Y39</f>
        <v>45927695</v>
      </c>
    </row>
    <row r="40" spans="1:27" s="327" customFormat="1" ht="24.95" customHeight="1" x14ac:dyDescent="0.25">
      <c r="A40" s="252" t="s">
        <v>49</v>
      </c>
      <c r="B40" s="304" t="s">
        <v>431</v>
      </c>
      <c r="C40" s="273">
        <v>2362348</v>
      </c>
      <c r="D40" s="273">
        <v>1866371</v>
      </c>
      <c r="E40" s="273">
        <v>495977</v>
      </c>
      <c r="F40" s="273">
        <v>0</v>
      </c>
      <c r="G40" s="273">
        <v>0</v>
      </c>
      <c r="H40" s="273">
        <v>2362348</v>
      </c>
      <c r="I40" s="273">
        <v>1466937</v>
      </c>
      <c r="J40" s="273">
        <v>301302</v>
      </c>
      <c r="K40" s="273">
        <v>301302</v>
      </c>
      <c r="L40" s="273">
        <v>0</v>
      </c>
      <c r="M40" s="273">
        <v>0</v>
      </c>
      <c r="N40" s="273">
        <v>1165635</v>
      </c>
      <c r="O40" s="273">
        <v>0</v>
      </c>
      <c r="P40" s="273">
        <v>0</v>
      </c>
      <c r="Q40" s="273">
        <v>895411</v>
      </c>
      <c r="R40" s="273">
        <v>0</v>
      </c>
      <c r="S40" s="273">
        <v>0</v>
      </c>
      <c r="T40" s="273">
        <v>2061046</v>
      </c>
      <c r="U40" s="310">
        <f t="shared" si="0"/>
        <v>0.20539532372555877</v>
      </c>
      <c r="V40" s="326"/>
      <c r="W40" s="326"/>
      <c r="X40" s="326"/>
      <c r="Y40" s="325"/>
      <c r="Z40" s="326"/>
      <c r="AA40" s="326"/>
    </row>
    <row r="41" spans="1:27" ht="24.95" customHeight="1" x14ac:dyDescent="0.25">
      <c r="A41" s="252" t="s">
        <v>50</v>
      </c>
      <c r="B41" s="286" t="s">
        <v>430</v>
      </c>
      <c r="C41" s="273">
        <v>19929284</v>
      </c>
      <c r="D41" s="273">
        <v>11925476</v>
      </c>
      <c r="E41" s="273">
        <v>8003808</v>
      </c>
      <c r="F41" s="273">
        <v>1100000</v>
      </c>
      <c r="G41" s="273">
        <v>0</v>
      </c>
      <c r="H41" s="273">
        <v>18829284</v>
      </c>
      <c r="I41" s="273">
        <v>13858622</v>
      </c>
      <c r="J41" s="273">
        <v>3563332</v>
      </c>
      <c r="K41" s="273">
        <v>3253995</v>
      </c>
      <c r="L41" s="273">
        <v>309337</v>
      </c>
      <c r="M41" s="273">
        <v>0</v>
      </c>
      <c r="N41" s="273">
        <v>10295290</v>
      </c>
      <c r="O41" s="273">
        <v>0</v>
      </c>
      <c r="P41" s="273">
        <v>0</v>
      </c>
      <c r="Q41" s="273">
        <v>4970662</v>
      </c>
      <c r="R41" s="273">
        <v>0</v>
      </c>
      <c r="S41" s="273">
        <v>0</v>
      </c>
      <c r="T41" s="273">
        <v>15265952</v>
      </c>
      <c r="U41" s="310">
        <f t="shared" si="0"/>
        <v>0.25712022450716959</v>
      </c>
      <c r="V41" s="251">
        <f t="shared" si="1"/>
        <v>18829284</v>
      </c>
      <c r="W41" s="251">
        <f t="shared" si="2"/>
        <v>18829284</v>
      </c>
      <c r="X41" s="251">
        <f t="shared" si="3"/>
        <v>0</v>
      </c>
      <c r="Y41" s="256"/>
      <c r="Z41" s="256"/>
      <c r="AA41" s="256"/>
    </row>
    <row r="42" spans="1:27" ht="24.95" customHeight="1" x14ac:dyDescent="0.25">
      <c r="A42" s="252" t="s">
        <v>348</v>
      </c>
      <c r="B42" s="286" t="s">
        <v>429</v>
      </c>
      <c r="C42" s="273">
        <v>16799348</v>
      </c>
      <c r="D42" s="273">
        <v>6685803</v>
      </c>
      <c r="E42" s="273">
        <v>10113545</v>
      </c>
      <c r="F42" s="273">
        <v>0</v>
      </c>
      <c r="G42" s="273">
        <v>0</v>
      </c>
      <c r="H42" s="273">
        <v>16799348</v>
      </c>
      <c r="I42" s="273">
        <v>12734808</v>
      </c>
      <c r="J42" s="273">
        <v>438919</v>
      </c>
      <c r="K42" s="273">
        <v>413919</v>
      </c>
      <c r="L42" s="273">
        <v>25000</v>
      </c>
      <c r="M42" s="273">
        <v>0</v>
      </c>
      <c r="N42" s="273">
        <v>12295889</v>
      </c>
      <c r="O42" s="273">
        <v>0</v>
      </c>
      <c r="P42" s="273">
        <v>0</v>
      </c>
      <c r="Q42" s="273">
        <v>4064540</v>
      </c>
      <c r="R42" s="273">
        <v>0</v>
      </c>
      <c r="S42" s="273">
        <v>0</v>
      </c>
      <c r="T42" s="273">
        <v>16360429</v>
      </c>
      <c r="U42" s="310">
        <f t="shared" si="0"/>
        <v>3.4466086964169383E-2</v>
      </c>
      <c r="V42" s="251">
        <f t="shared" si="1"/>
        <v>16799348</v>
      </c>
      <c r="W42" s="251">
        <f t="shared" si="2"/>
        <v>16799348</v>
      </c>
      <c r="X42" s="251">
        <f t="shared" si="3"/>
        <v>0</v>
      </c>
      <c r="Y42" s="256"/>
      <c r="Z42" s="256"/>
      <c r="AA42" s="256"/>
    </row>
    <row r="43" spans="1:27" ht="24.95" customHeight="1" x14ac:dyDescent="0.25">
      <c r="A43" s="252" t="s">
        <v>412</v>
      </c>
      <c r="B43" s="286" t="s">
        <v>428</v>
      </c>
      <c r="C43" s="273">
        <v>16532220</v>
      </c>
      <c r="D43" s="273">
        <v>15555110</v>
      </c>
      <c r="E43" s="273">
        <v>977110</v>
      </c>
      <c r="F43" s="273">
        <v>2069479</v>
      </c>
      <c r="G43" s="273">
        <v>0</v>
      </c>
      <c r="H43" s="273">
        <v>14462741</v>
      </c>
      <c r="I43" s="273">
        <v>7604055</v>
      </c>
      <c r="J43" s="273">
        <v>2222473</v>
      </c>
      <c r="K43" s="273">
        <v>1888783</v>
      </c>
      <c r="L43" s="273">
        <v>333690</v>
      </c>
      <c r="M43" s="273">
        <v>0</v>
      </c>
      <c r="N43" s="273">
        <v>5381582</v>
      </c>
      <c r="O43" s="273">
        <v>0</v>
      </c>
      <c r="P43" s="273">
        <v>0</v>
      </c>
      <c r="Q43" s="273">
        <v>6858686</v>
      </c>
      <c r="R43" s="273">
        <v>0</v>
      </c>
      <c r="S43" s="273">
        <v>0</v>
      </c>
      <c r="T43" s="273">
        <v>12240268</v>
      </c>
      <c r="U43" s="310">
        <f t="shared" si="0"/>
        <v>0.2922747139519638</v>
      </c>
      <c r="V43" s="251">
        <f t="shared" si="1"/>
        <v>14462741</v>
      </c>
      <c r="W43" s="251">
        <f t="shared" si="2"/>
        <v>14462741</v>
      </c>
      <c r="X43" s="251">
        <f t="shared" si="3"/>
        <v>0</v>
      </c>
      <c r="Y43" s="256"/>
      <c r="Z43" s="256"/>
      <c r="AA43" s="256"/>
    </row>
    <row r="44" spans="1:27" s="346" customFormat="1" ht="24.95" customHeight="1" x14ac:dyDescent="0.25">
      <c r="A44" s="347" t="s">
        <v>23</v>
      </c>
      <c r="B44" s="350" t="s">
        <v>337</v>
      </c>
      <c r="C44" s="342">
        <v>2935963</v>
      </c>
      <c r="D44" s="342">
        <v>1614870</v>
      </c>
      <c r="E44" s="342">
        <v>1321093</v>
      </c>
      <c r="F44" s="342">
        <v>0</v>
      </c>
      <c r="G44" s="342">
        <v>0</v>
      </c>
      <c r="H44" s="342">
        <v>2935963</v>
      </c>
      <c r="I44" s="342">
        <v>1286372</v>
      </c>
      <c r="J44" s="342">
        <v>847267</v>
      </c>
      <c r="K44" s="342">
        <v>687300</v>
      </c>
      <c r="L44" s="342">
        <v>159967</v>
      </c>
      <c r="M44" s="342">
        <v>0</v>
      </c>
      <c r="N44" s="342">
        <v>439105</v>
      </c>
      <c r="O44" s="342">
        <v>0</v>
      </c>
      <c r="P44" s="342">
        <v>0</v>
      </c>
      <c r="Q44" s="342">
        <v>1649591</v>
      </c>
      <c r="R44" s="342">
        <v>0</v>
      </c>
      <c r="S44" s="342">
        <v>0</v>
      </c>
      <c r="T44" s="342">
        <v>2088696</v>
      </c>
      <c r="U44" s="358">
        <f t="shared" si="0"/>
        <v>0.65864850914043527</v>
      </c>
      <c r="V44" s="345">
        <f t="shared" si="1"/>
        <v>2935963</v>
      </c>
      <c r="W44" s="345">
        <f t="shared" si="2"/>
        <v>2935963</v>
      </c>
      <c r="X44" s="345">
        <f t="shared" si="3"/>
        <v>0</v>
      </c>
      <c r="Y44" s="343">
        <f>'[6]05'!$Y$10+'[6]05'!$AB$10</f>
        <v>38620</v>
      </c>
      <c r="Z44" s="354">
        <f>Y44+Q44</f>
        <v>1688211</v>
      </c>
      <c r="AA44" s="345">
        <f>T44+Y44</f>
        <v>2127316</v>
      </c>
    </row>
    <row r="45" spans="1:27" s="6" customFormat="1" ht="24.95" customHeight="1" x14ac:dyDescent="0.25">
      <c r="A45" s="252" t="s">
        <v>76</v>
      </c>
      <c r="B45" s="286" t="s">
        <v>427</v>
      </c>
      <c r="C45" s="273">
        <v>0</v>
      </c>
      <c r="D45" s="273">
        <v>0</v>
      </c>
      <c r="E45" s="273">
        <v>0</v>
      </c>
      <c r="F45" s="273">
        <v>0</v>
      </c>
      <c r="G45" s="273">
        <v>0</v>
      </c>
      <c r="H45" s="273">
        <v>0</v>
      </c>
      <c r="I45" s="273">
        <v>0</v>
      </c>
      <c r="J45" s="273">
        <v>0</v>
      </c>
      <c r="K45" s="273">
        <v>0</v>
      </c>
      <c r="L45" s="273">
        <v>0</v>
      </c>
      <c r="M45" s="273">
        <v>0</v>
      </c>
      <c r="N45" s="273">
        <v>0</v>
      </c>
      <c r="O45" s="273">
        <v>0</v>
      </c>
      <c r="P45" s="273">
        <v>0</v>
      </c>
      <c r="Q45" s="273">
        <v>0</v>
      </c>
      <c r="R45" s="273">
        <v>0</v>
      </c>
      <c r="S45" s="273">
        <v>0</v>
      </c>
      <c r="T45" s="273">
        <v>0</v>
      </c>
      <c r="U45" s="310" t="str">
        <f t="shared" si="0"/>
        <v/>
      </c>
      <c r="V45" s="253"/>
      <c r="W45" s="253"/>
      <c r="X45" s="253"/>
      <c r="Y45" s="305"/>
      <c r="Z45" s="306"/>
      <c r="AA45" s="253"/>
    </row>
    <row r="46" spans="1:27" ht="24.95" customHeight="1" x14ac:dyDescent="0.25">
      <c r="A46" s="249" t="s">
        <v>51</v>
      </c>
      <c r="B46" s="286" t="s">
        <v>426</v>
      </c>
      <c r="C46" s="273">
        <v>962802</v>
      </c>
      <c r="D46" s="273">
        <v>294220</v>
      </c>
      <c r="E46" s="273">
        <v>668582</v>
      </c>
      <c r="F46" s="273">
        <v>0</v>
      </c>
      <c r="G46" s="273">
        <v>0</v>
      </c>
      <c r="H46" s="273">
        <v>962802</v>
      </c>
      <c r="I46" s="273">
        <v>788024</v>
      </c>
      <c r="J46" s="273">
        <v>763024</v>
      </c>
      <c r="K46" s="273">
        <v>603057</v>
      </c>
      <c r="L46" s="273">
        <v>159967</v>
      </c>
      <c r="M46" s="273">
        <v>0</v>
      </c>
      <c r="N46" s="273">
        <v>25000</v>
      </c>
      <c r="O46" s="273">
        <v>0</v>
      </c>
      <c r="P46" s="273">
        <v>0</v>
      </c>
      <c r="Q46" s="273">
        <v>174778</v>
      </c>
      <c r="R46" s="273">
        <v>0</v>
      </c>
      <c r="S46" s="273">
        <v>0</v>
      </c>
      <c r="T46" s="273">
        <v>199778</v>
      </c>
      <c r="U46" s="310">
        <f t="shared" si="0"/>
        <v>0.96827507791640866</v>
      </c>
      <c r="V46" s="251">
        <f t="shared" si="1"/>
        <v>962802</v>
      </c>
      <c r="W46" s="251">
        <f t="shared" si="2"/>
        <v>962802</v>
      </c>
      <c r="X46" s="251">
        <f t="shared" si="3"/>
        <v>0</v>
      </c>
      <c r="Y46" s="256"/>
      <c r="Z46" s="256"/>
      <c r="AA46" s="256"/>
    </row>
    <row r="47" spans="1:27" ht="24.95" customHeight="1" x14ac:dyDescent="0.25">
      <c r="A47" s="249" t="s">
        <v>52</v>
      </c>
      <c r="B47" s="286" t="s">
        <v>425</v>
      </c>
      <c r="C47" s="273">
        <v>1973161</v>
      </c>
      <c r="D47" s="273">
        <v>1320650</v>
      </c>
      <c r="E47" s="273">
        <v>652511</v>
      </c>
      <c r="F47" s="273">
        <v>0</v>
      </c>
      <c r="G47" s="273">
        <v>0</v>
      </c>
      <c r="H47" s="273">
        <v>1973161</v>
      </c>
      <c r="I47" s="273">
        <v>498348</v>
      </c>
      <c r="J47" s="273">
        <v>84243</v>
      </c>
      <c r="K47" s="273">
        <v>84243</v>
      </c>
      <c r="L47" s="273">
        <v>0</v>
      </c>
      <c r="M47" s="273">
        <v>0</v>
      </c>
      <c r="N47" s="273">
        <v>414105</v>
      </c>
      <c r="O47" s="273">
        <v>0</v>
      </c>
      <c r="P47" s="273">
        <v>0</v>
      </c>
      <c r="Q47" s="273">
        <v>1474813</v>
      </c>
      <c r="R47" s="273">
        <v>0</v>
      </c>
      <c r="S47" s="273">
        <v>0</v>
      </c>
      <c r="T47" s="273">
        <v>1888918</v>
      </c>
      <c r="U47" s="310">
        <f t="shared" si="0"/>
        <v>0.16904452310433674</v>
      </c>
      <c r="V47" s="251">
        <f t="shared" si="1"/>
        <v>1973161</v>
      </c>
      <c r="W47" s="251">
        <f t="shared" si="2"/>
        <v>1973161</v>
      </c>
      <c r="X47" s="251">
        <f t="shared" si="3"/>
        <v>0</v>
      </c>
      <c r="Y47" s="256"/>
      <c r="Z47" s="256"/>
      <c r="AA47" s="256"/>
    </row>
    <row r="48" spans="1:27" s="346" customFormat="1" ht="24.95" customHeight="1" x14ac:dyDescent="0.25">
      <c r="A48" s="347" t="s">
        <v>24</v>
      </c>
      <c r="B48" s="350" t="s">
        <v>338</v>
      </c>
      <c r="C48" s="342">
        <v>11222199</v>
      </c>
      <c r="D48" s="342">
        <v>5045459</v>
      </c>
      <c r="E48" s="342">
        <v>6176740</v>
      </c>
      <c r="F48" s="342">
        <v>763750</v>
      </c>
      <c r="G48" s="342">
        <v>4400</v>
      </c>
      <c r="H48" s="342">
        <v>10454049</v>
      </c>
      <c r="I48" s="342">
        <v>8420791</v>
      </c>
      <c r="J48" s="342">
        <v>3929711</v>
      </c>
      <c r="K48" s="342">
        <v>2513911</v>
      </c>
      <c r="L48" s="342">
        <v>1415800</v>
      </c>
      <c r="M48" s="342">
        <v>0</v>
      </c>
      <c r="N48" s="342">
        <v>4491080</v>
      </c>
      <c r="O48" s="342">
        <v>0</v>
      </c>
      <c r="P48" s="342">
        <v>0</v>
      </c>
      <c r="Q48" s="342">
        <v>2033258</v>
      </c>
      <c r="R48" s="342">
        <v>0</v>
      </c>
      <c r="S48" s="342">
        <v>0</v>
      </c>
      <c r="T48" s="342">
        <v>6524338</v>
      </c>
      <c r="U48" s="358">
        <f t="shared" si="0"/>
        <v>0.46666768003148396</v>
      </c>
      <c r="V48" s="345">
        <f t="shared" si="1"/>
        <v>10458449</v>
      </c>
      <c r="W48" s="345">
        <f t="shared" si="2"/>
        <v>10454049</v>
      </c>
      <c r="X48" s="345">
        <f t="shared" si="3"/>
        <v>4400</v>
      </c>
      <c r="Y48" s="343">
        <f>'[7]05'!$Y$10+'[7]05'!$AB$10</f>
        <v>1580425</v>
      </c>
      <c r="Z48" s="354">
        <f>Y48+Q48</f>
        <v>3613683</v>
      </c>
      <c r="AA48" s="345">
        <f>T48+Y48</f>
        <v>8104763</v>
      </c>
    </row>
    <row r="49" spans="1:27" s="6" customFormat="1" ht="24.95" customHeight="1" x14ac:dyDescent="0.25">
      <c r="A49" s="252" t="s">
        <v>349</v>
      </c>
      <c r="B49" s="304" t="s">
        <v>424</v>
      </c>
      <c r="C49" s="273">
        <v>201421</v>
      </c>
      <c r="D49" s="273">
        <v>24000</v>
      </c>
      <c r="E49" s="273">
        <v>177421</v>
      </c>
      <c r="F49" s="273">
        <v>0</v>
      </c>
      <c r="G49" s="273">
        <v>0</v>
      </c>
      <c r="H49" s="273">
        <v>201421</v>
      </c>
      <c r="I49" s="273">
        <v>195421</v>
      </c>
      <c r="J49" s="273">
        <v>81021</v>
      </c>
      <c r="K49" s="273">
        <v>51021</v>
      </c>
      <c r="L49" s="273">
        <v>30000</v>
      </c>
      <c r="M49" s="273">
        <v>0</v>
      </c>
      <c r="N49" s="273">
        <v>114400</v>
      </c>
      <c r="O49" s="273">
        <v>0</v>
      </c>
      <c r="P49" s="273">
        <v>0</v>
      </c>
      <c r="Q49" s="273">
        <v>6000</v>
      </c>
      <c r="R49" s="273">
        <v>0</v>
      </c>
      <c r="S49" s="273">
        <v>0</v>
      </c>
      <c r="T49" s="273">
        <v>120400</v>
      </c>
      <c r="U49" s="310">
        <f t="shared" si="0"/>
        <v>0.41459720296181063</v>
      </c>
      <c r="V49" s="253"/>
      <c r="W49" s="253"/>
      <c r="X49" s="253"/>
      <c r="Y49" s="305"/>
      <c r="Z49" s="306"/>
      <c r="AA49" s="253"/>
    </row>
    <row r="50" spans="1:27" ht="24.95" customHeight="1" x14ac:dyDescent="0.25">
      <c r="A50" s="249" t="s">
        <v>350</v>
      </c>
      <c r="B50" s="286" t="s">
        <v>423</v>
      </c>
      <c r="C50" s="273">
        <v>3894079</v>
      </c>
      <c r="D50" s="273">
        <v>2599817</v>
      </c>
      <c r="E50" s="273">
        <v>1294262</v>
      </c>
      <c r="F50" s="273">
        <v>595550</v>
      </c>
      <c r="G50" s="273">
        <v>4400</v>
      </c>
      <c r="H50" s="273">
        <v>3294129</v>
      </c>
      <c r="I50" s="273">
        <v>2198782</v>
      </c>
      <c r="J50" s="273">
        <v>817213</v>
      </c>
      <c r="K50" s="273">
        <v>817213</v>
      </c>
      <c r="L50" s="273">
        <v>0</v>
      </c>
      <c r="M50" s="273">
        <v>0</v>
      </c>
      <c r="N50" s="273">
        <v>1381569</v>
      </c>
      <c r="O50" s="273">
        <v>0</v>
      </c>
      <c r="P50" s="273">
        <v>0</v>
      </c>
      <c r="Q50" s="273">
        <v>1095347</v>
      </c>
      <c r="R50" s="273">
        <v>0</v>
      </c>
      <c r="S50" s="273">
        <v>0</v>
      </c>
      <c r="T50" s="273">
        <v>2476916</v>
      </c>
      <c r="U50" s="310">
        <f t="shared" si="0"/>
        <v>0.37166622248135561</v>
      </c>
      <c r="V50" s="251">
        <f t="shared" si="1"/>
        <v>3298529</v>
      </c>
      <c r="W50" s="251">
        <f t="shared" si="2"/>
        <v>3294129</v>
      </c>
      <c r="X50" s="251">
        <f t="shared" si="3"/>
        <v>4400</v>
      </c>
      <c r="Y50" s="256"/>
      <c r="Z50" s="256"/>
      <c r="AA50" s="256"/>
    </row>
    <row r="51" spans="1:27" ht="24.95" customHeight="1" x14ac:dyDescent="0.25">
      <c r="A51" s="249" t="s">
        <v>351</v>
      </c>
      <c r="B51" s="286" t="s">
        <v>422</v>
      </c>
      <c r="C51" s="273">
        <v>7126699</v>
      </c>
      <c r="D51" s="273">
        <v>2421642</v>
      </c>
      <c r="E51" s="273">
        <v>4705057</v>
      </c>
      <c r="F51" s="273">
        <v>168200</v>
      </c>
      <c r="G51" s="273">
        <v>0</v>
      </c>
      <c r="H51" s="273">
        <v>6958499</v>
      </c>
      <c r="I51" s="273">
        <v>6026588</v>
      </c>
      <c r="J51" s="273">
        <v>3031477</v>
      </c>
      <c r="K51" s="273">
        <v>1645677</v>
      </c>
      <c r="L51" s="273">
        <v>1385800</v>
      </c>
      <c r="M51" s="273">
        <v>0</v>
      </c>
      <c r="N51" s="273">
        <v>2995111</v>
      </c>
      <c r="O51" s="273">
        <v>0</v>
      </c>
      <c r="P51" s="273">
        <v>0</v>
      </c>
      <c r="Q51" s="273">
        <v>931911</v>
      </c>
      <c r="R51" s="273">
        <v>0</v>
      </c>
      <c r="S51" s="273">
        <v>0</v>
      </c>
      <c r="T51" s="273">
        <v>3927022</v>
      </c>
      <c r="U51" s="310">
        <f t="shared" si="0"/>
        <v>0.50301713009085736</v>
      </c>
      <c r="V51" s="251">
        <f t="shared" si="1"/>
        <v>6958499</v>
      </c>
      <c r="W51" s="251">
        <f t="shared" si="2"/>
        <v>6958499</v>
      </c>
      <c r="X51" s="251">
        <f t="shared" si="3"/>
        <v>0</v>
      </c>
      <c r="Y51" s="256"/>
      <c r="Z51" s="256"/>
      <c r="AA51" s="256"/>
    </row>
    <row r="52" spans="1:27" s="346" customFormat="1" ht="24.95" customHeight="1" x14ac:dyDescent="0.25">
      <c r="A52" s="347" t="s">
        <v>25</v>
      </c>
      <c r="B52" s="350" t="s">
        <v>339</v>
      </c>
      <c r="C52" s="342">
        <v>12894896.816</v>
      </c>
      <c r="D52" s="342">
        <v>8781160.7949999999</v>
      </c>
      <c r="E52" s="342">
        <v>4113736.0210000002</v>
      </c>
      <c r="F52" s="342">
        <v>400</v>
      </c>
      <c r="G52" s="342">
        <v>0</v>
      </c>
      <c r="H52" s="342">
        <v>12894496.816</v>
      </c>
      <c r="I52" s="342">
        <v>8502253.0460000001</v>
      </c>
      <c r="J52" s="342">
        <v>1776195.176</v>
      </c>
      <c r="K52" s="342">
        <v>1757915.3029999998</v>
      </c>
      <c r="L52" s="342">
        <v>18279.873</v>
      </c>
      <c r="M52" s="342">
        <v>0</v>
      </c>
      <c r="N52" s="342">
        <v>6726057.8699999992</v>
      </c>
      <c r="O52" s="342">
        <v>0</v>
      </c>
      <c r="P52" s="342">
        <v>0</v>
      </c>
      <c r="Q52" s="342">
        <v>4392243.7699999996</v>
      </c>
      <c r="R52" s="342">
        <v>0</v>
      </c>
      <c r="S52" s="342">
        <v>0</v>
      </c>
      <c r="T52" s="342">
        <v>11118301.639999999</v>
      </c>
      <c r="U52" s="358">
        <f t="shared" si="0"/>
        <v>0.20890876411113582</v>
      </c>
      <c r="V52" s="345">
        <f t="shared" si="1"/>
        <v>12894496.816</v>
      </c>
      <c r="W52" s="345">
        <f t="shared" si="2"/>
        <v>12894496.816</v>
      </c>
      <c r="X52" s="345">
        <f t="shared" si="3"/>
        <v>0</v>
      </c>
      <c r="Y52" s="351"/>
      <c r="Z52" s="351"/>
      <c r="AA52" s="351"/>
    </row>
    <row r="53" spans="1:27" s="6" customFormat="1" ht="24.95" customHeight="1" x14ac:dyDescent="0.25">
      <c r="A53" s="252" t="s">
        <v>352</v>
      </c>
      <c r="B53" s="304" t="s">
        <v>421</v>
      </c>
      <c r="C53" s="273">
        <v>476326.603</v>
      </c>
      <c r="D53" s="273">
        <v>200388.65300000002</v>
      </c>
      <c r="E53" s="273">
        <v>275937.95</v>
      </c>
      <c r="F53" s="273">
        <v>0</v>
      </c>
      <c r="G53" s="273">
        <v>0</v>
      </c>
      <c r="H53" s="273">
        <v>476326.603</v>
      </c>
      <c r="I53" s="273">
        <v>460005.75099999999</v>
      </c>
      <c r="J53" s="273">
        <v>184171.34700000001</v>
      </c>
      <c r="K53" s="273">
        <v>184171.34700000001</v>
      </c>
      <c r="L53" s="273">
        <v>0</v>
      </c>
      <c r="M53" s="273">
        <v>0</v>
      </c>
      <c r="N53" s="273">
        <v>275834.40399999998</v>
      </c>
      <c r="O53" s="273">
        <v>0</v>
      </c>
      <c r="P53" s="273">
        <v>0</v>
      </c>
      <c r="Q53" s="273">
        <v>16320.852000000001</v>
      </c>
      <c r="R53" s="273">
        <v>0</v>
      </c>
      <c r="S53" s="273">
        <v>0</v>
      </c>
      <c r="T53" s="273">
        <v>292155.25599999999</v>
      </c>
      <c r="U53" s="310">
        <f t="shared" si="0"/>
        <v>0.40036748801429661</v>
      </c>
      <c r="V53" s="253"/>
      <c r="W53" s="253"/>
      <c r="X53" s="253"/>
      <c r="Y53" s="257"/>
      <c r="Z53" s="257"/>
      <c r="AA53" s="257"/>
    </row>
    <row r="54" spans="1:27" ht="24.95" customHeight="1" x14ac:dyDescent="0.25">
      <c r="A54" s="249" t="s">
        <v>353</v>
      </c>
      <c r="B54" s="286" t="s">
        <v>420</v>
      </c>
      <c r="C54" s="273">
        <v>3468669.5039999997</v>
      </c>
      <c r="D54" s="273">
        <v>2646369.7829999998</v>
      </c>
      <c r="E54" s="273">
        <v>822299.72100000002</v>
      </c>
      <c r="F54" s="273">
        <v>0</v>
      </c>
      <c r="G54" s="273">
        <v>0</v>
      </c>
      <c r="H54" s="273">
        <v>3468669.5039999997</v>
      </c>
      <c r="I54" s="273">
        <v>2200484.2089999998</v>
      </c>
      <c r="J54" s="273">
        <v>674129.87699999998</v>
      </c>
      <c r="K54" s="273">
        <v>673029.87699999998</v>
      </c>
      <c r="L54" s="273">
        <v>1100</v>
      </c>
      <c r="M54" s="273">
        <v>0</v>
      </c>
      <c r="N54" s="273">
        <v>1526354.3319999999</v>
      </c>
      <c r="O54" s="273">
        <v>0</v>
      </c>
      <c r="P54" s="273">
        <v>0</v>
      </c>
      <c r="Q54" s="273">
        <v>1268185.2949999999</v>
      </c>
      <c r="R54" s="273">
        <v>0</v>
      </c>
      <c r="S54" s="273">
        <v>0</v>
      </c>
      <c r="T54" s="273">
        <v>2794539.6269999999</v>
      </c>
      <c r="U54" s="310">
        <f t="shared" si="0"/>
        <v>0.30635524410618481</v>
      </c>
      <c r="V54" s="251">
        <f t="shared" si="1"/>
        <v>3468669.5039999997</v>
      </c>
      <c r="W54" s="251">
        <f t="shared" si="2"/>
        <v>3468669.5039999997</v>
      </c>
      <c r="X54" s="251">
        <f t="shared" si="3"/>
        <v>0</v>
      </c>
      <c r="Y54" s="256"/>
      <c r="Z54" s="256"/>
      <c r="AA54" s="256"/>
    </row>
    <row r="55" spans="1:27" ht="24.95" customHeight="1" x14ac:dyDescent="0.25">
      <c r="A55" s="249" t="s">
        <v>354</v>
      </c>
      <c r="B55" s="286" t="s">
        <v>419</v>
      </c>
      <c r="C55" s="273">
        <v>8949900.7090000007</v>
      </c>
      <c r="D55" s="273">
        <v>5934402.3590000002</v>
      </c>
      <c r="E55" s="273">
        <v>3015498.35</v>
      </c>
      <c r="F55" s="273">
        <v>400</v>
      </c>
      <c r="G55" s="273">
        <v>0</v>
      </c>
      <c r="H55" s="273">
        <v>8949500.7090000007</v>
      </c>
      <c r="I55" s="273">
        <v>5841763.0859999992</v>
      </c>
      <c r="J55" s="273">
        <v>917893.95200000005</v>
      </c>
      <c r="K55" s="273">
        <v>900714.07900000003</v>
      </c>
      <c r="L55" s="273">
        <v>17179.873</v>
      </c>
      <c r="M55" s="273">
        <v>0</v>
      </c>
      <c r="N55" s="273">
        <v>4923869.1339999996</v>
      </c>
      <c r="O55" s="273">
        <v>0</v>
      </c>
      <c r="P55" s="273">
        <v>0</v>
      </c>
      <c r="Q55" s="273">
        <v>3107737.6230000001</v>
      </c>
      <c r="R55" s="273">
        <v>0</v>
      </c>
      <c r="S55" s="273">
        <v>0</v>
      </c>
      <c r="T55" s="273">
        <v>8031606.7569999993</v>
      </c>
      <c r="U55" s="310">
        <f t="shared" si="0"/>
        <v>0.15712618579136953</v>
      </c>
      <c r="V55" s="251">
        <f t="shared" si="1"/>
        <v>8949500.7090000007</v>
      </c>
      <c r="W55" s="251">
        <f t="shared" si="2"/>
        <v>8949500.7089999989</v>
      </c>
      <c r="X55" s="251">
        <f t="shared" si="3"/>
        <v>0</v>
      </c>
      <c r="Y55" s="256"/>
      <c r="Z55" s="256"/>
      <c r="AA55" s="256"/>
    </row>
    <row r="56" spans="1:27" s="346" customFormat="1" ht="24.95" customHeight="1" x14ac:dyDescent="0.25">
      <c r="A56" s="347" t="s">
        <v>26</v>
      </c>
      <c r="B56" s="350" t="s">
        <v>340</v>
      </c>
      <c r="C56" s="342">
        <v>11103652</v>
      </c>
      <c r="D56" s="342">
        <v>9911381</v>
      </c>
      <c r="E56" s="342">
        <v>1192271</v>
      </c>
      <c r="F56" s="342">
        <v>67653</v>
      </c>
      <c r="G56" s="342">
        <v>0</v>
      </c>
      <c r="H56" s="342">
        <v>11035999</v>
      </c>
      <c r="I56" s="342">
        <v>1142196</v>
      </c>
      <c r="J56" s="342">
        <v>642228</v>
      </c>
      <c r="K56" s="342">
        <v>642228</v>
      </c>
      <c r="L56" s="342">
        <v>0</v>
      </c>
      <c r="M56" s="342">
        <v>0</v>
      </c>
      <c r="N56" s="342">
        <v>499968</v>
      </c>
      <c r="O56" s="342">
        <v>0</v>
      </c>
      <c r="P56" s="342">
        <v>0</v>
      </c>
      <c r="Q56" s="342">
        <v>9893803</v>
      </c>
      <c r="R56" s="342">
        <v>0</v>
      </c>
      <c r="S56" s="342">
        <v>0</v>
      </c>
      <c r="T56" s="342">
        <v>10393771</v>
      </c>
      <c r="U56" s="358">
        <f t="shared" si="0"/>
        <v>0.56227477595789166</v>
      </c>
      <c r="V56" s="345">
        <f t="shared" si="1"/>
        <v>11035999</v>
      </c>
      <c r="W56" s="345">
        <f t="shared" si="2"/>
        <v>11035999</v>
      </c>
      <c r="X56" s="345">
        <f t="shared" si="3"/>
        <v>0</v>
      </c>
      <c r="Y56" s="343">
        <f>'[8]05'!$Y$10+'[8]05'!$AB$10</f>
        <v>423139</v>
      </c>
      <c r="Z56" s="354">
        <f>Y56+Q56</f>
        <v>10316942</v>
      </c>
      <c r="AA56" s="345">
        <f>T56+Y56</f>
        <v>10816910</v>
      </c>
    </row>
    <row r="57" spans="1:27" s="6" customFormat="1" ht="24.95" customHeight="1" x14ac:dyDescent="0.25">
      <c r="A57" s="252" t="s">
        <v>355</v>
      </c>
      <c r="B57" s="304" t="s">
        <v>418</v>
      </c>
      <c r="C57" s="273">
        <v>122481</v>
      </c>
      <c r="D57" s="273">
        <v>0</v>
      </c>
      <c r="E57" s="273">
        <v>122481</v>
      </c>
      <c r="F57" s="273">
        <v>30000</v>
      </c>
      <c r="G57" s="273">
        <v>0</v>
      </c>
      <c r="H57" s="273">
        <v>92481</v>
      </c>
      <c r="I57" s="273">
        <v>92481</v>
      </c>
      <c r="J57" s="273">
        <v>83104</v>
      </c>
      <c r="K57" s="273">
        <v>83104</v>
      </c>
      <c r="L57" s="273">
        <v>0</v>
      </c>
      <c r="M57" s="273">
        <v>0</v>
      </c>
      <c r="N57" s="273">
        <v>9377</v>
      </c>
      <c r="O57" s="273">
        <v>0</v>
      </c>
      <c r="P57" s="273">
        <v>0</v>
      </c>
      <c r="Q57" s="273">
        <v>0</v>
      </c>
      <c r="R57" s="273">
        <v>0</v>
      </c>
      <c r="S57" s="273">
        <v>0</v>
      </c>
      <c r="T57" s="273">
        <v>9377</v>
      </c>
      <c r="U57" s="310">
        <f t="shared" si="0"/>
        <v>0.89860620019247195</v>
      </c>
      <c r="V57" s="253"/>
      <c r="W57" s="253"/>
      <c r="X57" s="253"/>
      <c r="Y57" s="305"/>
      <c r="Z57" s="306"/>
      <c r="AA57" s="253"/>
    </row>
    <row r="58" spans="1:27" ht="24.95" customHeight="1" x14ac:dyDescent="0.25">
      <c r="A58" s="249" t="s">
        <v>356</v>
      </c>
      <c r="B58" s="286" t="s">
        <v>417</v>
      </c>
      <c r="C58" s="273">
        <v>10981171</v>
      </c>
      <c r="D58" s="273">
        <v>9911381</v>
      </c>
      <c r="E58" s="273">
        <v>1069790</v>
      </c>
      <c r="F58" s="273">
        <v>37653</v>
      </c>
      <c r="G58" s="273">
        <v>0</v>
      </c>
      <c r="H58" s="273">
        <v>10943518</v>
      </c>
      <c r="I58" s="273">
        <v>1049715</v>
      </c>
      <c r="J58" s="273">
        <v>559124</v>
      </c>
      <c r="K58" s="273">
        <v>559124</v>
      </c>
      <c r="L58" s="273">
        <v>0</v>
      </c>
      <c r="M58" s="273">
        <v>0</v>
      </c>
      <c r="N58" s="273">
        <v>490591</v>
      </c>
      <c r="O58" s="273">
        <v>0</v>
      </c>
      <c r="P58" s="273">
        <v>0</v>
      </c>
      <c r="Q58" s="273">
        <v>9893803</v>
      </c>
      <c r="R58" s="273">
        <v>0</v>
      </c>
      <c r="S58" s="273">
        <v>0</v>
      </c>
      <c r="T58" s="273">
        <v>10384394</v>
      </c>
      <c r="U58" s="310">
        <f t="shared" si="0"/>
        <v>0.5326436223165335</v>
      </c>
      <c r="V58" s="251">
        <f t="shared" si="1"/>
        <v>10943518</v>
      </c>
      <c r="W58" s="251">
        <f t="shared" si="2"/>
        <v>10943518</v>
      </c>
      <c r="X58" s="251">
        <f t="shared" si="3"/>
        <v>0</v>
      </c>
      <c r="Y58" s="256"/>
      <c r="Z58" s="256"/>
      <c r="AA58" s="256"/>
    </row>
    <row r="59" spans="1:27" s="346" customFormat="1" ht="24.95" customHeight="1" x14ac:dyDescent="0.25">
      <c r="A59" s="347" t="s">
        <v>27</v>
      </c>
      <c r="B59" s="350" t="s">
        <v>341</v>
      </c>
      <c r="C59" s="342">
        <v>636093</v>
      </c>
      <c r="D59" s="342">
        <v>121065</v>
      </c>
      <c r="E59" s="342">
        <v>515028</v>
      </c>
      <c r="F59" s="342">
        <v>124005</v>
      </c>
      <c r="G59" s="342">
        <v>0</v>
      </c>
      <c r="H59" s="342">
        <v>512088</v>
      </c>
      <c r="I59" s="342">
        <v>512088</v>
      </c>
      <c r="J59" s="342">
        <v>401171</v>
      </c>
      <c r="K59" s="342">
        <v>401171</v>
      </c>
      <c r="L59" s="342">
        <v>0</v>
      </c>
      <c r="M59" s="342">
        <v>0</v>
      </c>
      <c r="N59" s="342">
        <v>110917</v>
      </c>
      <c r="O59" s="342">
        <v>0</v>
      </c>
      <c r="P59" s="342">
        <v>0</v>
      </c>
      <c r="Q59" s="342">
        <v>0</v>
      </c>
      <c r="R59" s="342">
        <v>0</v>
      </c>
      <c r="S59" s="342">
        <v>0</v>
      </c>
      <c r="T59" s="342">
        <v>110917</v>
      </c>
      <c r="U59" s="358">
        <f t="shared" si="0"/>
        <v>0.78340246207683051</v>
      </c>
      <c r="V59" s="345">
        <f t="shared" si="1"/>
        <v>512088</v>
      </c>
      <c r="W59" s="345">
        <f t="shared" si="2"/>
        <v>512088</v>
      </c>
      <c r="X59" s="345">
        <f t="shared" si="3"/>
        <v>0</v>
      </c>
      <c r="Y59" s="351">
        <f>'[9]05'!$Y$10</f>
        <v>0</v>
      </c>
      <c r="Z59" s="351"/>
      <c r="AA59" s="351"/>
    </row>
    <row r="60" spans="1:27" s="6" customFormat="1" ht="24.95" customHeight="1" x14ac:dyDescent="0.25">
      <c r="A60" s="252" t="s">
        <v>357</v>
      </c>
      <c r="B60" s="304" t="s">
        <v>416</v>
      </c>
      <c r="C60" s="273">
        <v>102723</v>
      </c>
      <c r="D60" s="273">
        <v>80283</v>
      </c>
      <c r="E60" s="273">
        <v>22440</v>
      </c>
      <c r="F60" s="273">
        <v>83223</v>
      </c>
      <c r="G60" s="273">
        <v>0</v>
      </c>
      <c r="H60" s="273">
        <v>19500</v>
      </c>
      <c r="I60" s="273">
        <v>19500</v>
      </c>
      <c r="J60" s="273">
        <v>19500</v>
      </c>
      <c r="K60" s="273">
        <v>19500</v>
      </c>
      <c r="L60" s="273">
        <v>0</v>
      </c>
      <c r="M60" s="273">
        <v>0</v>
      </c>
      <c r="N60" s="273">
        <v>0</v>
      </c>
      <c r="O60" s="273">
        <v>0</v>
      </c>
      <c r="P60" s="273">
        <v>0</v>
      </c>
      <c r="Q60" s="273">
        <v>0</v>
      </c>
      <c r="R60" s="273">
        <v>0</v>
      </c>
      <c r="S60" s="273">
        <v>0</v>
      </c>
      <c r="T60" s="273">
        <v>0</v>
      </c>
      <c r="U60" s="310">
        <f t="shared" si="0"/>
        <v>1</v>
      </c>
      <c r="V60" s="253"/>
      <c r="W60" s="253"/>
      <c r="X60" s="253"/>
      <c r="Y60" s="257"/>
      <c r="Z60" s="257"/>
      <c r="AA60" s="257"/>
    </row>
    <row r="61" spans="1:27" ht="24.95" customHeight="1" x14ac:dyDescent="0.25">
      <c r="A61" s="249" t="s">
        <v>358</v>
      </c>
      <c r="B61" s="286" t="s">
        <v>415</v>
      </c>
      <c r="C61" s="273">
        <v>533370</v>
      </c>
      <c r="D61" s="273">
        <v>40782</v>
      </c>
      <c r="E61" s="273">
        <v>492588</v>
      </c>
      <c r="F61" s="273">
        <v>40782</v>
      </c>
      <c r="G61" s="273">
        <v>0</v>
      </c>
      <c r="H61" s="273">
        <v>492588</v>
      </c>
      <c r="I61" s="273">
        <v>492588</v>
      </c>
      <c r="J61" s="273">
        <v>381671</v>
      </c>
      <c r="K61" s="273">
        <v>381671</v>
      </c>
      <c r="L61" s="273">
        <v>0</v>
      </c>
      <c r="M61" s="273">
        <v>0</v>
      </c>
      <c r="N61" s="273">
        <v>110917</v>
      </c>
      <c r="O61" s="273">
        <v>0</v>
      </c>
      <c r="P61" s="273">
        <v>0</v>
      </c>
      <c r="Q61" s="273">
        <v>0</v>
      </c>
      <c r="R61" s="273">
        <v>0</v>
      </c>
      <c r="S61" s="273">
        <v>0</v>
      </c>
      <c r="T61" s="273">
        <v>110917</v>
      </c>
      <c r="U61" s="310">
        <f t="shared" si="0"/>
        <v>0.77482805102844565</v>
      </c>
      <c r="V61" s="251">
        <f t="shared" si="1"/>
        <v>492588</v>
      </c>
      <c r="W61" s="251">
        <f t="shared" si="2"/>
        <v>492588</v>
      </c>
      <c r="X61" s="251">
        <f t="shared" si="3"/>
        <v>0</v>
      </c>
      <c r="Y61" s="256"/>
      <c r="Z61" s="256"/>
      <c r="AA61" s="256"/>
    </row>
    <row r="62" spans="1:27" s="346" customFormat="1" ht="24.95" customHeight="1" x14ac:dyDescent="0.25">
      <c r="A62" s="347" t="s">
        <v>29</v>
      </c>
      <c r="B62" s="350" t="s">
        <v>342</v>
      </c>
      <c r="C62" s="342">
        <v>347163</v>
      </c>
      <c r="D62" s="342">
        <v>261114</v>
      </c>
      <c r="E62" s="342">
        <v>86049</v>
      </c>
      <c r="F62" s="342">
        <v>0</v>
      </c>
      <c r="G62" s="342">
        <v>0</v>
      </c>
      <c r="H62" s="342">
        <v>347163</v>
      </c>
      <c r="I62" s="342">
        <v>136764</v>
      </c>
      <c r="J62" s="342">
        <v>87932</v>
      </c>
      <c r="K62" s="342">
        <v>57932</v>
      </c>
      <c r="L62" s="342">
        <v>30000</v>
      </c>
      <c r="M62" s="342">
        <v>0</v>
      </c>
      <c r="N62" s="342">
        <v>48832</v>
      </c>
      <c r="O62" s="342">
        <v>0</v>
      </c>
      <c r="P62" s="342">
        <v>0</v>
      </c>
      <c r="Q62" s="342">
        <v>210399</v>
      </c>
      <c r="R62" s="342">
        <v>0</v>
      </c>
      <c r="S62" s="342">
        <v>0</v>
      </c>
      <c r="T62" s="342">
        <v>259231</v>
      </c>
      <c r="U62" s="358">
        <f t="shared" si="0"/>
        <v>0.64294697434997516</v>
      </c>
      <c r="V62" s="345">
        <f t="shared" si="1"/>
        <v>347163</v>
      </c>
      <c r="W62" s="345">
        <f t="shared" si="2"/>
        <v>347163</v>
      </c>
      <c r="X62" s="345">
        <f t="shared" si="3"/>
        <v>0</v>
      </c>
      <c r="Y62" s="351"/>
      <c r="Z62" s="351"/>
      <c r="AA62" s="351"/>
    </row>
    <row r="63" spans="1:27" s="6" customFormat="1" ht="24.95" customHeight="1" x14ac:dyDescent="0.25">
      <c r="A63" s="252" t="s">
        <v>359</v>
      </c>
      <c r="B63" s="304" t="s">
        <v>414</v>
      </c>
      <c r="C63" s="273">
        <v>50712</v>
      </c>
      <c r="D63" s="273">
        <v>42237</v>
      </c>
      <c r="E63" s="273">
        <v>8475</v>
      </c>
      <c r="F63" s="273">
        <v>0</v>
      </c>
      <c r="G63" s="273">
        <v>0</v>
      </c>
      <c r="H63" s="273">
        <v>50712</v>
      </c>
      <c r="I63" s="273">
        <v>50712</v>
      </c>
      <c r="J63" s="273">
        <v>43475</v>
      </c>
      <c r="K63" s="273">
        <v>43475</v>
      </c>
      <c r="L63" s="273">
        <v>0</v>
      </c>
      <c r="M63" s="273">
        <v>0</v>
      </c>
      <c r="N63" s="273">
        <v>7237</v>
      </c>
      <c r="O63" s="273">
        <v>0</v>
      </c>
      <c r="P63" s="273">
        <v>0</v>
      </c>
      <c r="Q63" s="273">
        <v>0</v>
      </c>
      <c r="R63" s="273">
        <v>0</v>
      </c>
      <c r="S63" s="273">
        <v>0</v>
      </c>
      <c r="T63" s="273">
        <v>7237</v>
      </c>
      <c r="U63" s="310">
        <f t="shared" si="0"/>
        <v>0.85729215964663197</v>
      </c>
      <c r="V63" s="253"/>
      <c r="W63" s="253"/>
      <c r="X63" s="253"/>
      <c r="Y63" s="257"/>
      <c r="Z63" s="257"/>
      <c r="AA63" s="257"/>
    </row>
    <row r="64" spans="1:27" ht="24.95" customHeight="1" x14ac:dyDescent="0.25">
      <c r="A64" s="249" t="s">
        <v>360</v>
      </c>
      <c r="B64" s="286" t="s">
        <v>413</v>
      </c>
      <c r="C64" s="273">
        <v>296451</v>
      </c>
      <c r="D64" s="273">
        <v>218877</v>
      </c>
      <c r="E64" s="273">
        <v>77574</v>
      </c>
      <c r="F64" s="273">
        <v>0</v>
      </c>
      <c r="G64" s="273">
        <v>0</v>
      </c>
      <c r="H64" s="273">
        <v>296451</v>
      </c>
      <c r="I64" s="273">
        <v>86052</v>
      </c>
      <c r="J64" s="273">
        <v>44457</v>
      </c>
      <c r="K64" s="273">
        <v>14457</v>
      </c>
      <c r="L64" s="273">
        <v>30000</v>
      </c>
      <c r="M64" s="273">
        <v>0</v>
      </c>
      <c r="N64" s="273">
        <v>41595</v>
      </c>
      <c r="O64" s="273">
        <v>0</v>
      </c>
      <c r="P64" s="273">
        <v>0</v>
      </c>
      <c r="Q64" s="273">
        <v>210399</v>
      </c>
      <c r="R64" s="273">
        <v>0</v>
      </c>
      <c r="S64" s="273">
        <v>0</v>
      </c>
      <c r="T64" s="273">
        <v>251994</v>
      </c>
      <c r="U64" s="310">
        <f t="shared" si="0"/>
        <v>0.51662947984939334</v>
      </c>
      <c r="V64" s="251">
        <f t="shared" si="1"/>
        <v>296451</v>
      </c>
      <c r="W64" s="251">
        <f t="shared" si="2"/>
        <v>296451</v>
      </c>
      <c r="X64" s="251">
        <f t="shared" si="3"/>
        <v>0</v>
      </c>
      <c r="Y64" s="256"/>
      <c r="Z64" s="256"/>
      <c r="AA64" s="256"/>
    </row>
    <row r="65" spans="1:27" ht="21.75" customHeight="1" x14ac:dyDescent="0.25">
      <c r="A65" s="476" t="str">
        <f>TT!C4</f>
        <v>Kon Tum, ngày 15 tháng 06 năm 2022</v>
      </c>
      <c r="B65" s="477"/>
      <c r="C65" s="477"/>
      <c r="D65" s="477"/>
      <c r="E65" s="477"/>
      <c r="F65" s="187"/>
      <c r="G65" s="187"/>
      <c r="H65" s="187"/>
      <c r="I65" s="188"/>
      <c r="J65" s="188"/>
      <c r="K65" s="188"/>
      <c r="L65" s="188"/>
      <c r="M65" s="188"/>
      <c r="N65" s="469" t="str">
        <f>TT!C4</f>
        <v>Kon Tum, ngày 15 tháng 06 năm 2022</v>
      </c>
      <c r="O65" s="470"/>
      <c r="P65" s="470"/>
      <c r="Q65" s="470"/>
      <c r="R65" s="470"/>
      <c r="S65" s="470"/>
      <c r="T65" s="470"/>
      <c r="U65" s="470"/>
      <c r="Y65" s="256"/>
      <c r="Z65" s="256"/>
      <c r="AA65" s="256"/>
    </row>
    <row r="66" spans="1:27" ht="16.5" x14ac:dyDescent="0.25">
      <c r="A66" s="473" t="str">
        <f>TT!A6</f>
        <v>NGƯỜI LẬP BIỂU</v>
      </c>
      <c r="B66" s="474"/>
      <c r="C66" s="474"/>
      <c r="D66" s="474"/>
      <c r="E66" s="474"/>
      <c r="F66" s="189"/>
      <c r="G66" s="189"/>
      <c r="H66" s="189"/>
      <c r="I66" s="144"/>
      <c r="J66" s="144"/>
      <c r="K66" s="144"/>
      <c r="L66" s="144"/>
      <c r="M66" s="144"/>
      <c r="N66" s="472" t="str">
        <f>TT!C5</f>
        <v>CỤC TRƯỞNG</v>
      </c>
      <c r="O66" s="472"/>
      <c r="P66" s="472"/>
      <c r="Q66" s="472"/>
      <c r="R66" s="472"/>
      <c r="S66" s="472"/>
      <c r="T66" s="472"/>
      <c r="U66" s="472"/>
      <c r="Y66" s="256"/>
      <c r="Z66" s="256"/>
      <c r="AA66" s="256"/>
    </row>
    <row r="67" spans="1:27" ht="16.5" x14ac:dyDescent="0.25">
      <c r="A67" s="260"/>
      <c r="B67" s="261"/>
      <c r="C67" s="261"/>
      <c r="D67" s="261"/>
      <c r="E67" s="261"/>
      <c r="F67" s="189"/>
      <c r="G67" s="189"/>
      <c r="H67" s="189"/>
      <c r="I67" s="144"/>
      <c r="J67" s="144"/>
      <c r="K67" s="144"/>
      <c r="L67" s="144"/>
      <c r="M67" s="144"/>
      <c r="N67" s="262"/>
      <c r="O67" s="262"/>
      <c r="P67" s="262"/>
      <c r="Q67" s="262"/>
      <c r="R67" s="262"/>
      <c r="S67" s="262"/>
      <c r="T67" s="262"/>
      <c r="U67" s="262"/>
      <c r="Y67" s="256"/>
      <c r="Z67" s="256"/>
      <c r="AA67" s="256"/>
    </row>
    <row r="68" spans="1:27" ht="16.5" x14ac:dyDescent="0.25">
      <c r="A68" s="260"/>
      <c r="B68" s="261"/>
      <c r="C68" s="261"/>
      <c r="D68" s="261"/>
      <c r="E68" s="261"/>
      <c r="F68" s="189"/>
      <c r="G68" s="189"/>
      <c r="H68" s="189"/>
      <c r="I68" s="144"/>
      <c r="J68" s="144"/>
      <c r="K68" s="144"/>
      <c r="L68" s="144"/>
      <c r="M68" s="144"/>
      <c r="N68" s="262"/>
      <c r="O68" s="262"/>
      <c r="P68" s="262"/>
      <c r="Q68" s="262"/>
      <c r="R68" s="262"/>
      <c r="S68" s="262"/>
      <c r="T68" s="262"/>
      <c r="U68" s="262"/>
      <c r="Y68" s="256"/>
      <c r="Z68" s="256"/>
      <c r="AA68" s="256"/>
    </row>
    <row r="69" spans="1:27" ht="16.5" x14ac:dyDescent="0.25">
      <c r="A69" s="260"/>
      <c r="B69" s="261"/>
      <c r="C69" s="261"/>
      <c r="D69" s="261"/>
      <c r="E69" s="261"/>
      <c r="F69" s="189"/>
      <c r="G69" s="189"/>
      <c r="H69" s="189"/>
      <c r="I69" s="144"/>
      <c r="J69" s="144"/>
      <c r="K69" s="144"/>
      <c r="L69" s="144"/>
      <c r="M69" s="144"/>
      <c r="N69" s="262"/>
      <c r="O69" s="262"/>
      <c r="P69" s="262"/>
      <c r="Q69" s="262"/>
      <c r="R69" s="262"/>
      <c r="S69" s="262"/>
      <c r="T69" s="262"/>
      <c r="U69" s="262"/>
      <c r="Y69" s="256"/>
      <c r="Z69" s="256"/>
      <c r="AA69" s="256"/>
    </row>
    <row r="70" spans="1:27" ht="16.5" x14ac:dyDescent="0.25">
      <c r="A70" s="260"/>
      <c r="B70" s="261"/>
      <c r="C70" s="261"/>
      <c r="D70" s="261"/>
      <c r="E70" s="261"/>
      <c r="F70" s="189"/>
      <c r="G70" s="189"/>
      <c r="H70" s="189"/>
      <c r="I70" s="144"/>
      <c r="J70" s="144"/>
      <c r="K70" s="144"/>
      <c r="L70" s="144"/>
      <c r="M70" s="144"/>
      <c r="N70" s="262"/>
      <c r="O70" s="262"/>
      <c r="P70" s="262"/>
      <c r="Q70" s="262"/>
      <c r="R70" s="262"/>
      <c r="S70" s="262"/>
      <c r="T70" s="262"/>
      <c r="U70" s="262"/>
      <c r="Y70" s="256"/>
      <c r="Z70" s="256"/>
      <c r="AA70" s="256"/>
    </row>
    <row r="71" spans="1:27" ht="16.5" x14ac:dyDescent="0.25">
      <c r="A71" s="260"/>
      <c r="B71" s="261"/>
      <c r="C71" s="261"/>
      <c r="D71" s="261"/>
      <c r="E71" s="261"/>
      <c r="F71" s="189"/>
      <c r="G71" s="189"/>
      <c r="H71" s="189"/>
      <c r="I71" s="144"/>
      <c r="J71" s="144"/>
      <c r="K71" s="144"/>
      <c r="L71" s="144"/>
      <c r="M71" s="144"/>
      <c r="N71" s="262"/>
      <c r="O71" s="262"/>
      <c r="P71" s="262"/>
      <c r="Q71" s="262"/>
      <c r="R71" s="262"/>
      <c r="S71" s="262"/>
      <c r="T71" s="262"/>
      <c r="U71" s="262"/>
      <c r="Y71" s="256"/>
      <c r="Z71" s="256"/>
      <c r="AA71" s="256"/>
    </row>
    <row r="72" spans="1:27" ht="16.5" x14ac:dyDescent="0.25">
      <c r="A72" s="190"/>
      <c r="B72" s="190"/>
      <c r="C72" s="190"/>
      <c r="D72" s="190"/>
      <c r="E72" s="190"/>
      <c r="F72" s="138"/>
      <c r="G72" s="138"/>
      <c r="H72" s="138"/>
      <c r="I72" s="144"/>
      <c r="J72" s="144"/>
      <c r="K72" s="144"/>
      <c r="L72" s="144"/>
      <c r="M72" s="144"/>
      <c r="N72" s="144"/>
      <c r="O72" s="144"/>
      <c r="P72" s="138"/>
      <c r="Q72" s="191"/>
      <c r="R72" s="138"/>
      <c r="S72" s="144"/>
      <c r="T72" s="140"/>
      <c r="U72" s="140"/>
    </row>
    <row r="73" spans="1:27" ht="15.75" customHeight="1" x14ac:dyDescent="0.25">
      <c r="A73" s="589" t="str">
        <f>TT!C6</f>
        <v>PHẠM ANH VŨ</v>
      </c>
      <c r="B73" s="589"/>
      <c r="C73" s="589"/>
      <c r="D73" s="589"/>
      <c r="E73" s="589"/>
      <c r="N73" s="589" t="str">
        <f>TT!C3</f>
        <v>CAO MINH HOÀNG TÙNG</v>
      </c>
      <c r="O73" s="589"/>
      <c r="P73" s="589"/>
      <c r="Q73" s="589"/>
      <c r="R73" s="589"/>
      <c r="S73" s="589"/>
      <c r="T73" s="589"/>
      <c r="U73" s="589"/>
    </row>
    <row r="74" spans="1:27" hidden="1" x14ac:dyDescent="0.25"/>
  </sheetData>
  <sheetProtection selectLockedCells="1"/>
  <mergeCells count="34">
    <mergeCell ref="E1:O1"/>
    <mergeCell ref="N5:N7"/>
    <mergeCell ref="O5:O7"/>
    <mergeCell ref="K5:M6"/>
    <mergeCell ref="A3:A7"/>
    <mergeCell ref="B3:B7"/>
    <mergeCell ref="C3:C7"/>
    <mergeCell ref="D3:E3"/>
    <mergeCell ref="F3:F7"/>
    <mergeCell ref="D4:D7"/>
    <mergeCell ref="E4:E7"/>
    <mergeCell ref="J5:J7"/>
    <mergeCell ref="A1:D1"/>
    <mergeCell ref="U3:U7"/>
    <mergeCell ref="R4:R7"/>
    <mergeCell ref="S4:S7"/>
    <mergeCell ref="T3:T7"/>
    <mergeCell ref="P5:P7"/>
    <mergeCell ref="P1:U1"/>
    <mergeCell ref="A73:E73"/>
    <mergeCell ref="N73:U73"/>
    <mergeCell ref="A8:B8"/>
    <mergeCell ref="A9:B9"/>
    <mergeCell ref="A65:E65"/>
    <mergeCell ref="N65:U65"/>
    <mergeCell ref="A66:E66"/>
    <mergeCell ref="N66:U66"/>
    <mergeCell ref="G3:G7"/>
    <mergeCell ref="H3:H7"/>
    <mergeCell ref="I3:S3"/>
    <mergeCell ref="I4:I7"/>
    <mergeCell ref="J4:P4"/>
    <mergeCell ref="Q4:Q7"/>
    <mergeCell ref="P2:U2"/>
  </mergeCells>
  <pageMargins left="0.38" right="0.3" top="0.39" bottom="0.42" header="0.31496062992126" footer="0.31496062992126"/>
  <pageSetup paperSize="9" scale="70" orientation="landscape" r:id="rId1"/>
  <ignoredErrors>
    <ignoredError sqref="C8" numberStoredAsText="1"/>
    <ignoredError sqref="U30 U50:U51 U53:U55 U57 U60 U63:U64 U36 U9:U10 U21:U22 U37 U39 U11 U12:U20 U23 U24:U29 U31 U32:U34 U35 U38 U40 U41:U43 U46:U47 U45 U44" unlockedFormula="1"/>
    <ignoredError sqref="U48 U52 U56 U58 U59 U61 U62 U49" formula="1"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C00000"/>
  </sheetPr>
  <dimension ref="A1:W23"/>
  <sheetViews>
    <sheetView view="pageBreakPreview" zoomScaleSheetLayoutView="100" workbookViewId="0">
      <selection activeCell="F1" sqref="F1:P1"/>
    </sheetView>
  </sheetViews>
  <sheetFormatPr defaultColWidth="9" defaultRowHeight="15.75" x14ac:dyDescent="0.25"/>
  <cols>
    <col min="1" max="1" width="3.5" style="64" customWidth="1"/>
    <col min="2" max="2" width="15.875" style="64" customWidth="1"/>
    <col min="3" max="3" width="6.875" style="64" customWidth="1"/>
    <col min="4" max="4" width="5.5" style="64" customWidth="1"/>
    <col min="5" max="5" width="9.375" style="64" customWidth="1"/>
    <col min="6" max="6" width="5" style="64" customWidth="1"/>
    <col min="7" max="7" width="4.5" style="64" customWidth="1"/>
    <col min="8" max="8" width="5.875" style="64" customWidth="1"/>
    <col min="9" max="9" width="5.375" style="64" customWidth="1"/>
    <col min="10" max="10" width="6.375" style="64" customWidth="1"/>
    <col min="11" max="11" width="6.5" style="64" customWidth="1"/>
    <col min="12" max="13" width="6.25" style="85" customWidth="1"/>
    <col min="14" max="14" width="7.125" style="85" customWidth="1"/>
    <col min="15" max="16" width="5.375" style="85" customWidth="1"/>
    <col min="17" max="17" width="5.875" style="85" customWidth="1"/>
    <col min="18" max="18" width="7.125" style="85" customWidth="1"/>
    <col min="19" max="19" width="5.875" style="85" customWidth="1"/>
    <col min="20" max="20" width="5.625" style="85" customWidth="1"/>
    <col min="21" max="21" width="5.875" style="85" customWidth="1"/>
    <col min="22" max="22" width="7" style="85" customWidth="1"/>
    <col min="23" max="16384" width="9" style="64"/>
  </cols>
  <sheetData>
    <row r="1" spans="1:23" ht="66.75" customHeight="1" x14ac:dyDescent="0.25">
      <c r="A1" s="562" t="s">
        <v>154</v>
      </c>
      <c r="B1" s="562"/>
      <c r="C1" s="562"/>
      <c r="D1" s="562"/>
      <c r="E1" s="562"/>
      <c r="F1" s="565" t="s">
        <v>125</v>
      </c>
      <c r="G1" s="565"/>
      <c r="H1" s="565"/>
      <c r="I1" s="565"/>
      <c r="J1" s="565"/>
      <c r="K1" s="565"/>
      <c r="L1" s="565"/>
      <c r="M1" s="565"/>
      <c r="N1" s="565"/>
      <c r="O1" s="565"/>
      <c r="P1" s="565"/>
      <c r="Q1" s="563" t="s">
        <v>150</v>
      </c>
      <c r="R1" s="563"/>
      <c r="S1" s="563"/>
      <c r="T1" s="563"/>
      <c r="U1" s="563"/>
      <c r="V1" s="563"/>
      <c r="W1" s="86"/>
    </row>
    <row r="2" spans="1:23" s="75" customFormat="1" ht="18.75" customHeight="1" x14ac:dyDescent="0.25">
      <c r="A2" s="69"/>
      <c r="B2" s="70"/>
      <c r="C2" s="70"/>
      <c r="D2" s="70"/>
      <c r="E2" s="64"/>
      <c r="F2" s="64"/>
      <c r="G2" s="64"/>
      <c r="H2" s="64"/>
      <c r="I2" s="64"/>
      <c r="J2" s="64"/>
      <c r="K2" s="71"/>
      <c r="L2" s="74"/>
      <c r="M2" s="73">
        <f>COUNTBLANK(E9:V22)</f>
        <v>252</v>
      </c>
      <c r="N2" s="87">
        <f>COUNTA(E11:V11)</f>
        <v>0</v>
      </c>
      <c r="O2" s="73">
        <f>M2+N2</f>
        <v>252</v>
      </c>
      <c r="P2" s="73"/>
      <c r="Q2" s="87"/>
      <c r="R2" s="596" t="s">
        <v>123</v>
      </c>
      <c r="S2" s="596"/>
      <c r="T2" s="596"/>
      <c r="U2" s="596"/>
      <c r="V2" s="596"/>
    </row>
    <row r="3" spans="1:23" s="76" customFormat="1" ht="15.75" customHeight="1" x14ac:dyDescent="0.25">
      <c r="A3" s="588" t="s">
        <v>21</v>
      </c>
      <c r="B3" s="588"/>
      <c r="C3" s="584" t="s">
        <v>155</v>
      </c>
      <c r="D3" s="570" t="s">
        <v>134</v>
      </c>
      <c r="E3" s="576" t="s">
        <v>75</v>
      </c>
      <c r="F3" s="577"/>
      <c r="G3" s="592" t="s">
        <v>36</v>
      </c>
      <c r="H3" s="566" t="s">
        <v>82</v>
      </c>
      <c r="I3" s="597" t="s">
        <v>37</v>
      </c>
      <c r="J3" s="597"/>
      <c r="K3" s="597"/>
      <c r="L3" s="597"/>
      <c r="M3" s="597"/>
      <c r="N3" s="597"/>
      <c r="O3" s="597"/>
      <c r="P3" s="597"/>
      <c r="Q3" s="597"/>
      <c r="R3" s="597"/>
      <c r="S3" s="597"/>
      <c r="T3" s="597"/>
      <c r="U3" s="573" t="s">
        <v>103</v>
      </c>
      <c r="V3" s="570" t="s">
        <v>108</v>
      </c>
    </row>
    <row r="4" spans="1:23" s="75" customFormat="1" ht="15.75" customHeight="1" x14ac:dyDescent="0.25">
      <c r="A4" s="588"/>
      <c r="B4" s="588"/>
      <c r="C4" s="585"/>
      <c r="D4" s="570"/>
      <c r="E4" s="578" t="s">
        <v>137</v>
      </c>
      <c r="F4" s="578" t="s">
        <v>62</v>
      </c>
      <c r="G4" s="593"/>
      <c r="H4" s="566"/>
      <c r="I4" s="566" t="s">
        <v>37</v>
      </c>
      <c r="J4" s="570" t="s">
        <v>38</v>
      </c>
      <c r="K4" s="570"/>
      <c r="L4" s="570"/>
      <c r="M4" s="570"/>
      <c r="N4" s="570"/>
      <c r="O4" s="570"/>
      <c r="P4" s="570"/>
      <c r="Q4" s="570"/>
      <c r="R4" s="567" t="s">
        <v>139</v>
      </c>
      <c r="S4" s="567" t="s">
        <v>148</v>
      </c>
      <c r="T4" s="567" t="s">
        <v>81</v>
      </c>
      <c r="U4" s="573"/>
      <c r="V4" s="570"/>
    </row>
    <row r="5" spans="1:23" s="75" customFormat="1" ht="15.75" customHeight="1" x14ac:dyDescent="0.25">
      <c r="A5" s="588"/>
      <c r="B5" s="588"/>
      <c r="C5" s="585"/>
      <c r="D5" s="570"/>
      <c r="E5" s="579"/>
      <c r="F5" s="579"/>
      <c r="G5" s="593"/>
      <c r="H5" s="566"/>
      <c r="I5" s="566"/>
      <c r="J5" s="566" t="s">
        <v>61</v>
      </c>
      <c r="K5" s="570" t="s">
        <v>75</v>
      </c>
      <c r="L5" s="570"/>
      <c r="M5" s="570"/>
      <c r="N5" s="570"/>
      <c r="O5" s="570"/>
      <c r="P5" s="570"/>
      <c r="Q5" s="570"/>
      <c r="R5" s="568"/>
      <c r="S5" s="568"/>
      <c r="T5" s="568"/>
      <c r="U5" s="573"/>
      <c r="V5" s="570"/>
    </row>
    <row r="6" spans="1:23" s="75" customFormat="1" ht="15.75" customHeight="1" x14ac:dyDescent="0.25">
      <c r="A6" s="588"/>
      <c r="B6" s="588"/>
      <c r="C6" s="585"/>
      <c r="D6" s="570"/>
      <c r="E6" s="579"/>
      <c r="F6" s="579"/>
      <c r="G6" s="593"/>
      <c r="H6" s="566"/>
      <c r="I6" s="566"/>
      <c r="J6" s="566"/>
      <c r="K6" s="566" t="s">
        <v>96</v>
      </c>
      <c r="L6" s="570" t="s">
        <v>75</v>
      </c>
      <c r="M6" s="570"/>
      <c r="N6" s="570"/>
      <c r="O6" s="566" t="s">
        <v>42</v>
      </c>
      <c r="P6" s="567" t="s">
        <v>147</v>
      </c>
      <c r="Q6" s="566" t="s">
        <v>46</v>
      </c>
      <c r="R6" s="568"/>
      <c r="S6" s="568"/>
      <c r="T6" s="568"/>
      <c r="U6" s="573"/>
      <c r="V6" s="570"/>
    </row>
    <row r="7" spans="1:23" ht="51" customHeight="1" x14ac:dyDescent="0.25">
      <c r="A7" s="588"/>
      <c r="B7" s="588"/>
      <c r="C7" s="586"/>
      <c r="D7" s="570"/>
      <c r="E7" s="580"/>
      <c r="F7" s="580"/>
      <c r="G7" s="594"/>
      <c r="H7" s="566"/>
      <c r="I7" s="566"/>
      <c r="J7" s="566"/>
      <c r="K7" s="566"/>
      <c r="L7" s="65" t="s">
        <v>39</v>
      </c>
      <c r="M7" s="65" t="s">
        <v>40</v>
      </c>
      <c r="N7" s="65" t="s">
        <v>156</v>
      </c>
      <c r="O7" s="566"/>
      <c r="P7" s="569"/>
      <c r="Q7" s="566"/>
      <c r="R7" s="569"/>
      <c r="S7" s="569"/>
      <c r="T7" s="569"/>
      <c r="U7" s="573"/>
      <c r="V7" s="570"/>
    </row>
    <row r="8" spans="1:23" x14ac:dyDescent="0.25">
      <c r="A8" s="595" t="s">
        <v>3</v>
      </c>
      <c r="B8" s="595"/>
      <c r="C8" s="65" t="s">
        <v>13</v>
      </c>
      <c r="D8" s="65" t="s">
        <v>14</v>
      </c>
      <c r="E8" s="65" t="s">
        <v>19</v>
      </c>
      <c r="F8" s="65" t="s">
        <v>22</v>
      </c>
      <c r="G8" s="65" t="s">
        <v>23</v>
      </c>
      <c r="H8" s="65" t="s">
        <v>24</v>
      </c>
      <c r="I8" s="65" t="s">
        <v>25</v>
      </c>
      <c r="J8" s="65" t="s">
        <v>26</v>
      </c>
      <c r="K8" s="65" t="s">
        <v>27</v>
      </c>
      <c r="L8" s="65" t="s">
        <v>29</v>
      </c>
      <c r="M8" s="65" t="s">
        <v>30</v>
      </c>
      <c r="N8" s="65" t="s">
        <v>104</v>
      </c>
      <c r="O8" s="65" t="s">
        <v>101</v>
      </c>
      <c r="P8" s="65" t="s">
        <v>105</v>
      </c>
      <c r="Q8" s="65" t="s">
        <v>106</v>
      </c>
      <c r="R8" s="65" t="s">
        <v>107</v>
      </c>
      <c r="S8" s="65" t="s">
        <v>118</v>
      </c>
      <c r="T8" s="65" t="s">
        <v>131</v>
      </c>
      <c r="U8" s="65" t="s">
        <v>133</v>
      </c>
      <c r="V8" s="65" t="s">
        <v>149</v>
      </c>
    </row>
    <row r="9" spans="1:23" x14ac:dyDescent="0.25">
      <c r="A9" s="595" t="s">
        <v>10</v>
      </c>
      <c r="B9" s="595"/>
      <c r="C9" s="59"/>
      <c r="D9" s="59"/>
      <c r="E9" s="59"/>
      <c r="F9" s="59"/>
      <c r="G9" s="59"/>
      <c r="H9" s="59"/>
      <c r="I9" s="59"/>
      <c r="J9" s="59"/>
      <c r="K9" s="59"/>
      <c r="L9" s="59"/>
      <c r="M9" s="59"/>
      <c r="N9" s="59"/>
      <c r="O9" s="59"/>
      <c r="P9" s="59"/>
      <c r="Q9" s="59"/>
      <c r="R9" s="59"/>
      <c r="S9" s="59"/>
      <c r="T9" s="59"/>
      <c r="U9" s="59"/>
      <c r="V9" s="59"/>
    </row>
    <row r="10" spans="1:23" x14ac:dyDescent="0.25">
      <c r="A10" s="88" t="s">
        <v>0</v>
      </c>
      <c r="B10" s="89" t="s">
        <v>28</v>
      </c>
      <c r="C10" s="59"/>
      <c r="D10" s="59"/>
      <c r="E10" s="59"/>
      <c r="F10" s="59"/>
      <c r="G10" s="59"/>
      <c r="H10" s="59"/>
      <c r="I10" s="59"/>
      <c r="J10" s="59"/>
      <c r="K10" s="59"/>
      <c r="L10" s="59"/>
      <c r="M10" s="59"/>
      <c r="N10" s="59"/>
      <c r="O10" s="59"/>
      <c r="P10" s="59"/>
      <c r="Q10" s="59"/>
      <c r="R10" s="59"/>
      <c r="S10" s="59"/>
      <c r="T10" s="59"/>
      <c r="U10" s="59"/>
      <c r="V10" s="59"/>
    </row>
    <row r="11" spans="1:23" x14ac:dyDescent="0.25">
      <c r="A11" s="62" t="s">
        <v>13</v>
      </c>
      <c r="B11" s="63" t="s">
        <v>6</v>
      </c>
      <c r="C11" s="59"/>
      <c r="D11" s="59"/>
      <c r="E11" s="59"/>
      <c r="F11" s="59"/>
      <c r="G11" s="59"/>
      <c r="H11" s="59"/>
      <c r="I11" s="59"/>
      <c r="J11" s="59"/>
      <c r="K11" s="59"/>
      <c r="L11" s="59"/>
      <c r="M11" s="59"/>
      <c r="N11" s="59"/>
      <c r="O11" s="59"/>
      <c r="P11" s="59"/>
      <c r="Q11" s="59"/>
      <c r="R11" s="59"/>
      <c r="S11" s="59"/>
      <c r="T11" s="59"/>
      <c r="U11" s="59"/>
      <c r="V11" s="59"/>
    </row>
    <row r="12" spans="1:23" x14ac:dyDescent="0.25">
      <c r="A12" s="62" t="s">
        <v>14</v>
      </c>
      <c r="B12" s="63" t="s">
        <v>6</v>
      </c>
      <c r="C12" s="59"/>
      <c r="D12" s="59"/>
      <c r="E12" s="59"/>
      <c r="F12" s="59"/>
      <c r="G12" s="59"/>
      <c r="H12" s="59"/>
      <c r="I12" s="59"/>
      <c r="J12" s="59"/>
      <c r="K12" s="59"/>
      <c r="L12" s="59"/>
      <c r="M12" s="59"/>
      <c r="N12" s="59"/>
      <c r="O12" s="59"/>
      <c r="P12" s="59"/>
      <c r="Q12" s="59"/>
      <c r="R12" s="59"/>
      <c r="S12" s="59"/>
      <c r="T12" s="59"/>
      <c r="U12" s="59"/>
      <c r="V12" s="59"/>
    </row>
    <row r="13" spans="1:23" x14ac:dyDescent="0.25">
      <c r="A13" s="62" t="s">
        <v>9</v>
      </c>
      <c r="B13" s="63" t="s">
        <v>11</v>
      </c>
      <c r="C13" s="59"/>
      <c r="D13" s="59"/>
      <c r="E13" s="59"/>
      <c r="F13" s="59"/>
      <c r="G13" s="59"/>
      <c r="H13" s="59"/>
      <c r="I13" s="59"/>
      <c r="J13" s="59"/>
      <c r="K13" s="59"/>
      <c r="L13" s="59"/>
      <c r="M13" s="59"/>
      <c r="N13" s="59"/>
      <c r="O13" s="59"/>
      <c r="P13" s="59"/>
      <c r="Q13" s="59"/>
      <c r="R13" s="59"/>
      <c r="S13" s="59"/>
      <c r="T13" s="59"/>
      <c r="U13" s="59"/>
      <c r="V13" s="59"/>
    </row>
    <row r="14" spans="1:23" x14ac:dyDescent="0.25">
      <c r="A14" s="88" t="s">
        <v>1</v>
      </c>
      <c r="B14" s="89" t="s">
        <v>8</v>
      </c>
      <c r="C14" s="59"/>
      <c r="D14" s="59"/>
      <c r="E14" s="59"/>
      <c r="F14" s="59"/>
      <c r="G14" s="59"/>
      <c r="H14" s="59"/>
      <c r="I14" s="59"/>
      <c r="J14" s="59"/>
      <c r="K14" s="59"/>
      <c r="L14" s="59"/>
      <c r="M14" s="59"/>
      <c r="N14" s="59"/>
      <c r="O14" s="59"/>
      <c r="P14" s="59"/>
      <c r="Q14" s="59"/>
      <c r="R14" s="59"/>
      <c r="S14" s="59"/>
      <c r="T14" s="59"/>
      <c r="U14" s="59"/>
      <c r="V14" s="59"/>
    </row>
    <row r="15" spans="1:23" x14ac:dyDescent="0.25">
      <c r="A15" s="88" t="s">
        <v>13</v>
      </c>
      <c r="B15" s="89" t="s">
        <v>5</v>
      </c>
      <c r="C15" s="59"/>
      <c r="D15" s="59"/>
      <c r="E15" s="59"/>
      <c r="F15" s="59"/>
      <c r="G15" s="59"/>
      <c r="H15" s="59"/>
      <c r="I15" s="59"/>
      <c r="J15" s="59"/>
      <c r="K15" s="59"/>
      <c r="L15" s="59"/>
      <c r="M15" s="59"/>
      <c r="N15" s="59"/>
      <c r="O15" s="59"/>
      <c r="P15" s="59"/>
      <c r="Q15" s="59"/>
      <c r="R15" s="59"/>
      <c r="S15" s="59"/>
      <c r="T15" s="59"/>
      <c r="U15" s="59"/>
      <c r="V15" s="59"/>
    </row>
    <row r="16" spans="1:23" x14ac:dyDescent="0.25">
      <c r="A16" s="62" t="s">
        <v>15</v>
      </c>
      <c r="B16" s="63" t="s">
        <v>6</v>
      </c>
      <c r="C16" s="59"/>
      <c r="D16" s="59"/>
      <c r="E16" s="59"/>
      <c r="F16" s="59"/>
      <c r="G16" s="59"/>
      <c r="H16" s="59"/>
      <c r="I16" s="59"/>
      <c r="J16" s="59"/>
      <c r="K16" s="59"/>
      <c r="L16" s="59"/>
      <c r="M16" s="59"/>
      <c r="N16" s="59"/>
      <c r="O16" s="59"/>
      <c r="P16" s="59"/>
      <c r="Q16" s="59"/>
      <c r="R16" s="59"/>
      <c r="S16" s="59"/>
      <c r="T16" s="59"/>
      <c r="U16" s="59"/>
      <c r="V16" s="59"/>
    </row>
    <row r="17" spans="1:22" x14ac:dyDescent="0.25">
      <c r="A17" s="62" t="s">
        <v>16</v>
      </c>
      <c r="B17" s="63" t="s">
        <v>7</v>
      </c>
      <c r="C17" s="59"/>
      <c r="D17" s="59"/>
      <c r="E17" s="59"/>
      <c r="F17" s="59"/>
      <c r="G17" s="59"/>
      <c r="H17" s="59"/>
      <c r="I17" s="59"/>
      <c r="J17" s="59"/>
      <c r="K17" s="59"/>
      <c r="L17" s="59"/>
      <c r="M17" s="59"/>
      <c r="N17" s="59"/>
      <c r="O17" s="59"/>
      <c r="P17" s="59"/>
      <c r="Q17" s="59"/>
      <c r="R17" s="59"/>
      <c r="S17" s="59"/>
      <c r="T17" s="59"/>
      <c r="U17" s="59"/>
      <c r="V17" s="59"/>
    </row>
    <row r="18" spans="1:22" x14ac:dyDescent="0.25">
      <c r="A18" s="62" t="s">
        <v>9</v>
      </c>
      <c r="B18" s="63" t="s">
        <v>11</v>
      </c>
      <c r="C18" s="59"/>
      <c r="D18" s="59"/>
      <c r="E18" s="59"/>
      <c r="F18" s="59"/>
      <c r="G18" s="59"/>
      <c r="H18" s="59"/>
      <c r="I18" s="59"/>
      <c r="J18" s="59"/>
      <c r="K18" s="59"/>
      <c r="L18" s="59"/>
      <c r="M18" s="59"/>
      <c r="N18" s="59"/>
      <c r="O18" s="59"/>
      <c r="P18" s="59"/>
      <c r="Q18" s="59"/>
      <c r="R18" s="59"/>
      <c r="S18" s="59"/>
      <c r="T18" s="59"/>
      <c r="U18" s="59"/>
      <c r="V18" s="59"/>
    </row>
    <row r="19" spans="1:22" x14ac:dyDescent="0.25">
      <c r="A19" s="88" t="s">
        <v>14</v>
      </c>
      <c r="B19" s="89" t="s">
        <v>59</v>
      </c>
      <c r="C19" s="59"/>
      <c r="D19" s="59"/>
      <c r="E19" s="59"/>
      <c r="F19" s="59"/>
      <c r="G19" s="59"/>
      <c r="H19" s="59"/>
      <c r="I19" s="59"/>
      <c r="J19" s="59"/>
      <c r="K19" s="59"/>
      <c r="L19" s="59"/>
      <c r="M19" s="59"/>
      <c r="N19" s="59"/>
      <c r="O19" s="59"/>
      <c r="P19" s="59"/>
      <c r="Q19" s="59"/>
      <c r="R19" s="59"/>
      <c r="S19" s="59"/>
      <c r="T19" s="59"/>
      <c r="U19" s="59"/>
      <c r="V19" s="59"/>
    </row>
    <row r="20" spans="1:22" x14ac:dyDescent="0.25">
      <c r="A20" s="62" t="s">
        <v>17</v>
      </c>
      <c r="B20" s="63" t="s">
        <v>6</v>
      </c>
      <c r="C20" s="59"/>
      <c r="D20" s="59"/>
      <c r="E20" s="59"/>
      <c r="F20" s="59"/>
      <c r="G20" s="59"/>
      <c r="H20" s="59"/>
      <c r="I20" s="59"/>
      <c r="J20" s="59"/>
      <c r="K20" s="59"/>
      <c r="L20" s="59"/>
      <c r="M20" s="59"/>
      <c r="N20" s="59"/>
      <c r="O20" s="59"/>
      <c r="P20" s="59"/>
      <c r="Q20" s="59"/>
      <c r="R20" s="59"/>
      <c r="S20" s="59"/>
      <c r="T20" s="59"/>
      <c r="U20" s="59"/>
      <c r="V20" s="59"/>
    </row>
    <row r="21" spans="1:22" x14ac:dyDescent="0.25">
      <c r="A21" s="62" t="s">
        <v>18</v>
      </c>
      <c r="B21" s="90" t="s">
        <v>7</v>
      </c>
      <c r="C21" s="59"/>
      <c r="D21" s="59"/>
      <c r="E21" s="59"/>
      <c r="F21" s="59"/>
      <c r="G21" s="59"/>
      <c r="H21" s="59"/>
      <c r="I21" s="59"/>
      <c r="J21" s="59"/>
      <c r="K21" s="59"/>
      <c r="L21" s="59"/>
      <c r="M21" s="59"/>
      <c r="N21" s="59"/>
      <c r="O21" s="59"/>
      <c r="P21" s="59"/>
      <c r="Q21" s="59"/>
      <c r="R21" s="59"/>
      <c r="S21" s="59"/>
      <c r="T21" s="59"/>
      <c r="U21" s="59"/>
      <c r="V21" s="59"/>
    </row>
    <row r="22" spans="1:22" s="84" customFormat="1" x14ac:dyDescent="0.25">
      <c r="A22" s="62" t="s">
        <v>9</v>
      </c>
      <c r="B22" s="63" t="s">
        <v>11</v>
      </c>
      <c r="C22" s="59"/>
      <c r="D22" s="59"/>
      <c r="E22" s="59"/>
      <c r="F22" s="59"/>
      <c r="G22" s="59"/>
      <c r="H22" s="59"/>
      <c r="I22" s="59"/>
      <c r="J22" s="59"/>
      <c r="K22" s="59"/>
      <c r="L22" s="59"/>
      <c r="M22" s="59"/>
      <c r="N22" s="59"/>
      <c r="O22" s="59"/>
      <c r="P22" s="59"/>
      <c r="Q22" s="59"/>
      <c r="R22" s="59"/>
      <c r="S22" s="59"/>
      <c r="T22" s="59"/>
      <c r="U22" s="59"/>
      <c r="V22" s="59"/>
    </row>
    <row r="23" spans="1:22" ht="51" customHeight="1" x14ac:dyDescent="0.25">
      <c r="A23" s="581" t="s">
        <v>119</v>
      </c>
      <c r="B23" s="581"/>
      <c r="C23" s="581"/>
      <c r="D23" s="581"/>
      <c r="E23" s="581"/>
      <c r="F23" s="581"/>
      <c r="G23" s="581"/>
      <c r="H23" s="581"/>
      <c r="I23" s="581"/>
      <c r="J23" s="84"/>
      <c r="K23" s="84"/>
      <c r="L23" s="84"/>
      <c r="M23" s="84"/>
      <c r="N23" s="84"/>
      <c r="O23" s="583" t="s">
        <v>127</v>
      </c>
      <c r="P23" s="583"/>
      <c r="Q23" s="583"/>
      <c r="R23" s="583"/>
      <c r="S23" s="583"/>
      <c r="T23" s="583"/>
      <c r="U23" s="583"/>
      <c r="V23" s="583"/>
    </row>
  </sheetData>
  <mergeCells count="31">
    <mergeCell ref="A1:E1"/>
    <mergeCell ref="F1:P1"/>
    <mergeCell ref="Q1:V1"/>
    <mergeCell ref="R2:V2"/>
    <mergeCell ref="R4:R7"/>
    <mergeCell ref="I3:T3"/>
    <mergeCell ref="D3:D7"/>
    <mergeCell ref="U3:U7"/>
    <mergeCell ref="F4:F7"/>
    <mergeCell ref="L6:N6"/>
    <mergeCell ref="V3:V7"/>
    <mergeCell ref="E4:E7"/>
    <mergeCell ref="I4:I7"/>
    <mergeCell ref="O6:O7"/>
    <mergeCell ref="P6:P7"/>
    <mergeCell ref="E3:F3"/>
    <mergeCell ref="A23:I23"/>
    <mergeCell ref="O23:V23"/>
    <mergeCell ref="H3:H7"/>
    <mergeCell ref="A3:B7"/>
    <mergeCell ref="G3:G7"/>
    <mergeCell ref="K6:K7"/>
    <mergeCell ref="T4:T7"/>
    <mergeCell ref="S4:S7"/>
    <mergeCell ref="J5:J7"/>
    <mergeCell ref="Q6:Q7"/>
    <mergeCell ref="A9:B9"/>
    <mergeCell ref="J4:Q4"/>
    <mergeCell ref="A8:B8"/>
    <mergeCell ref="C3:C7"/>
    <mergeCell ref="K5:Q5"/>
  </mergeCells>
  <phoneticPr fontId="8" type="noConversion"/>
  <pageMargins left="0.19685039370078741" right="0" top="0.19685039370078741" bottom="0" header="0.19685039370078741" footer="0.19685039370078741"/>
  <pageSetup paperSize="9" scale="94" orientation="landscape"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70C0"/>
  </sheetPr>
  <dimension ref="A1:P29"/>
  <sheetViews>
    <sheetView view="pageBreakPreview" topLeftCell="A10" zoomScaleSheetLayoutView="100" workbookViewId="0">
      <selection activeCell="F18" sqref="F18"/>
    </sheetView>
  </sheetViews>
  <sheetFormatPr defaultColWidth="9" defaultRowHeight="15.75" x14ac:dyDescent="0.25"/>
  <cols>
    <col min="1" max="1" width="4.375" style="3" customWidth="1"/>
    <col min="2" max="2" width="33.125" style="3" customWidth="1"/>
    <col min="3" max="8" width="10.875" style="3" customWidth="1"/>
    <col min="9" max="9" width="20.375" style="3" customWidth="1"/>
    <col min="10" max="10" width="18.875" style="3" customWidth="1"/>
    <col min="11" max="16384" width="9" style="3"/>
  </cols>
  <sheetData>
    <row r="1" spans="1:16" s="4" customFormat="1" ht="69.75" customHeight="1" x14ac:dyDescent="0.25">
      <c r="A1" s="455" t="s">
        <v>322</v>
      </c>
      <c r="B1" s="455"/>
      <c r="C1" s="555" t="s">
        <v>365</v>
      </c>
      <c r="D1" s="555"/>
      <c r="E1" s="555"/>
      <c r="F1" s="555"/>
      <c r="G1" s="555"/>
      <c r="H1" s="555"/>
      <c r="I1" s="452" t="str">
        <f>TT!C2</f>
        <v>Đơn vị  báo cáo: CỤC THADS TỈNH KON TUM
Đơn vị nhận báo cáo: BAN PHÁP CHẾ HĐND TỈNH KON TUM</v>
      </c>
      <c r="J1" s="452"/>
      <c r="K1" s="99"/>
      <c r="P1" s="100"/>
    </row>
    <row r="2" spans="1:16" ht="17.25" customHeight="1" x14ac:dyDescent="0.25">
      <c r="A2" s="25"/>
      <c r="B2" s="27"/>
      <c r="D2" s="37"/>
      <c r="E2" s="42">
        <f>COUNTBLANK(C9:J21)</f>
        <v>0</v>
      </c>
      <c r="F2" s="37"/>
      <c r="I2" s="610" t="s">
        <v>302</v>
      </c>
      <c r="J2" s="610"/>
    </row>
    <row r="3" spans="1:16" ht="20.25" customHeight="1" x14ac:dyDescent="0.25">
      <c r="A3" s="611" t="s">
        <v>136</v>
      </c>
      <c r="B3" s="611" t="s">
        <v>157</v>
      </c>
      <c r="C3" s="614" t="s">
        <v>174</v>
      </c>
      <c r="D3" s="614"/>
      <c r="E3" s="614" t="s">
        <v>175</v>
      </c>
      <c r="F3" s="614"/>
      <c r="G3" s="615" t="s">
        <v>176</v>
      </c>
      <c r="H3" s="615"/>
      <c r="I3" s="615" t="s">
        <v>177</v>
      </c>
      <c r="J3" s="615"/>
    </row>
    <row r="4" spans="1:16" ht="9" customHeight="1" x14ac:dyDescent="0.25">
      <c r="A4" s="612"/>
      <c r="B4" s="612"/>
      <c r="C4" s="600" t="s">
        <v>178</v>
      </c>
      <c r="D4" s="600" t="s">
        <v>179</v>
      </c>
      <c r="E4" s="600" t="s">
        <v>178</v>
      </c>
      <c r="F4" s="600" t="s">
        <v>179</v>
      </c>
      <c r="G4" s="603" t="s">
        <v>178</v>
      </c>
      <c r="H4" s="603" t="s">
        <v>179</v>
      </c>
      <c r="I4" s="603" t="s">
        <v>178</v>
      </c>
      <c r="J4" s="603" t="s">
        <v>179</v>
      </c>
    </row>
    <row r="5" spans="1:16" ht="9" customHeight="1" x14ac:dyDescent="0.25">
      <c r="A5" s="612"/>
      <c r="B5" s="612"/>
      <c r="C5" s="601"/>
      <c r="D5" s="601"/>
      <c r="E5" s="601"/>
      <c r="F5" s="601"/>
      <c r="G5" s="604"/>
      <c r="H5" s="604"/>
      <c r="I5" s="604"/>
      <c r="J5" s="604"/>
    </row>
    <row r="6" spans="1:16" ht="9" customHeight="1" x14ac:dyDescent="0.25">
      <c r="A6" s="612"/>
      <c r="B6" s="612"/>
      <c r="C6" s="601"/>
      <c r="D6" s="601"/>
      <c r="E6" s="601"/>
      <c r="F6" s="601"/>
      <c r="G6" s="604"/>
      <c r="H6" s="604"/>
      <c r="I6" s="604"/>
      <c r="J6" s="604"/>
    </row>
    <row r="7" spans="1:16" ht="9" customHeight="1" x14ac:dyDescent="0.25">
      <c r="A7" s="613"/>
      <c r="B7" s="613"/>
      <c r="C7" s="602"/>
      <c r="D7" s="602"/>
      <c r="E7" s="602"/>
      <c r="F7" s="602"/>
      <c r="G7" s="605"/>
      <c r="H7" s="605"/>
      <c r="I7" s="605"/>
      <c r="J7" s="605"/>
    </row>
    <row r="8" spans="1:16" x14ac:dyDescent="0.25">
      <c r="A8" s="606" t="s">
        <v>3</v>
      </c>
      <c r="B8" s="607"/>
      <c r="C8" s="250">
        <v>1</v>
      </c>
      <c r="D8" s="250">
        <v>2</v>
      </c>
      <c r="E8" s="250">
        <v>3</v>
      </c>
      <c r="F8" s="250">
        <v>4</v>
      </c>
      <c r="G8" s="250">
        <v>5</v>
      </c>
      <c r="H8" s="250">
        <v>6</v>
      </c>
      <c r="I8" s="250">
        <v>7</v>
      </c>
      <c r="J8" s="250">
        <v>8</v>
      </c>
    </row>
    <row r="9" spans="1:16" s="209" customFormat="1" x14ac:dyDescent="0.25">
      <c r="A9" s="608" t="s">
        <v>12</v>
      </c>
      <c r="B9" s="608"/>
      <c r="C9" s="360">
        <v>1</v>
      </c>
      <c r="D9" s="360">
        <v>1100</v>
      </c>
      <c r="E9" s="360">
        <v>1</v>
      </c>
      <c r="F9" s="360">
        <v>1100</v>
      </c>
      <c r="G9" s="360">
        <v>0</v>
      </c>
      <c r="H9" s="360">
        <v>0</v>
      </c>
      <c r="I9" s="360">
        <v>0</v>
      </c>
      <c r="J9" s="360">
        <v>0</v>
      </c>
    </row>
    <row r="10" spans="1:16" s="209" customFormat="1" x14ac:dyDescent="0.25">
      <c r="A10" s="210" t="s">
        <v>0</v>
      </c>
      <c r="B10" s="211" t="s">
        <v>28</v>
      </c>
      <c r="C10" s="274">
        <v>0</v>
      </c>
      <c r="D10" s="274">
        <v>0</v>
      </c>
      <c r="E10" s="274">
        <v>0</v>
      </c>
      <c r="F10" s="274">
        <v>0</v>
      </c>
      <c r="G10" s="274">
        <v>0</v>
      </c>
      <c r="H10" s="274">
        <v>0</v>
      </c>
      <c r="I10" s="274">
        <v>0</v>
      </c>
      <c r="J10" s="274">
        <v>0</v>
      </c>
    </row>
    <row r="11" spans="1:16" s="209" customFormat="1" x14ac:dyDescent="0.25">
      <c r="A11" s="361" t="s">
        <v>1</v>
      </c>
      <c r="B11" s="362" t="s">
        <v>332</v>
      </c>
      <c r="C11" s="360">
        <v>1</v>
      </c>
      <c r="D11" s="360">
        <v>1100</v>
      </c>
      <c r="E11" s="360">
        <v>1</v>
      </c>
      <c r="F11" s="360">
        <v>1100</v>
      </c>
      <c r="G11" s="360">
        <v>0</v>
      </c>
      <c r="H11" s="360">
        <v>0</v>
      </c>
      <c r="I11" s="360">
        <v>0</v>
      </c>
      <c r="J11" s="360">
        <v>0</v>
      </c>
    </row>
    <row r="12" spans="1:16" s="209" customFormat="1" x14ac:dyDescent="0.25">
      <c r="A12" s="212" t="s">
        <v>13</v>
      </c>
      <c r="B12" s="213" t="s">
        <v>366</v>
      </c>
      <c r="C12" s="274">
        <v>0</v>
      </c>
      <c r="D12" s="274">
        <v>0</v>
      </c>
      <c r="E12" s="274">
        <v>0</v>
      </c>
      <c r="F12" s="274">
        <v>0</v>
      </c>
      <c r="G12" s="274">
        <v>0</v>
      </c>
      <c r="H12" s="274">
        <v>0</v>
      </c>
      <c r="I12" s="274">
        <v>0</v>
      </c>
      <c r="J12" s="274">
        <v>0</v>
      </c>
    </row>
    <row r="13" spans="1:16" s="209" customFormat="1" x14ac:dyDescent="0.25">
      <c r="A13" s="212" t="s">
        <v>14</v>
      </c>
      <c r="B13" s="213" t="s">
        <v>367</v>
      </c>
      <c r="C13" s="274">
        <v>0</v>
      </c>
      <c r="D13" s="274">
        <v>0</v>
      </c>
      <c r="E13" s="274">
        <v>0</v>
      </c>
      <c r="F13" s="274">
        <v>0</v>
      </c>
      <c r="G13" s="274">
        <v>0</v>
      </c>
      <c r="H13" s="274">
        <v>0</v>
      </c>
      <c r="I13" s="274">
        <v>0</v>
      </c>
      <c r="J13" s="274">
        <v>0</v>
      </c>
      <c r="N13" s="214"/>
    </row>
    <row r="14" spans="1:16" s="209" customFormat="1" x14ac:dyDescent="0.25">
      <c r="A14" s="212" t="s">
        <v>19</v>
      </c>
      <c r="B14" s="213" t="s">
        <v>368</v>
      </c>
      <c r="C14" s="274">
        <v>0</v>
      </c>
      <c r="D14" s="274">
        <v>0</v>
      </c>
      <c r="E14" s="274">
        <v>0</v>
      </c>
      <c r="F14" s="274">
        <v>0</v>
      </c>
      <c r="G14" s="274">
        <v>0</v>
      </c>
      <c r="H14" s="274">
        <v>0</v>
      </c>
      <c r="I14" s="274">
        <v>0</v>
      </c>
      <c r="J14" s="274">
        <v>0</v>
      </c>
      <c r="N14" s="214"/>
    </row>
    <row r="15" spans="1:16" s="209" customFormat="1" x14ac:dyDescent="0.25">
      <c r="A15" s="212" t="s">
        <v>22</v>
      </c>
      <c r="B15" s="213" t="s">
        <v>369</v>
      </c>
      <c r="C15" s="274">
        <v>0</v>
      </c>
      <c r="D15" s="274">
        <v>0</v>
      </c>
      <c r="E15" s="274">
        <v>0</v>
      </c>
      <c r="F15" s="274">
        <v>0</v>
      </c>
      <c r="G15" s="274">
        <v>0</v>
      </c>
      <c r="H15" s="274">
        <v>0</v>
      </c>
      <c r="I15" s="274">
        <v>0</v>
      </c>
      <c r="J15" s="274">
        <v>0</v>
      </c>
      <c r="N15" s="214"/>
    </row>
    <row r="16" spans="1:16" s="209" customFormat="1" x14ac:dyDescent="0.25">
      <c r="A16" s="212" t="s">
        <v>23</v>
      </c>
      <c r="B16" s="213" t="s">
        <v>370</v>
      </c>
      <c r="C16" s="274">
        <v>0</v>
      </c>
      <c r="D16" s="274">
        <v>0</v>
      </c>
      <c r="E16" s="274">
        <v>0</v>
      </c>
      <c r="F16" s="274">
        <v>0</v>
      </c>
      <c r="G16" s="274">
        <v>0</v>
      </c>
      <c r="H16" s="274">
        <v>0</v>
      </c>
      <c r="I16" s="274">
        <v>0</v>
      </c>
      <c r="J16" s="274">
        <v>0</v>
      </c>
      <c r="N16" s="214"/>
    </row>
    <row r="17" spans="1:14" s="209" customFormat="1" x14ac:dyDescent="0.25">
      <c r="A17" s="212" t="s">
        <v>24</v>
      </c>
      <c r="B17" s="213" t="s">
        <v>371</v>
      </c>
      <c r="C17" s="274">
        <v>0</v>
      </c>
      <c r="D17" s="274">
        <v>0</v>
      </c>
      <c r="E17" s="274">
        <v>0</v>
      </c>
      <c r="F17" s="274">
        <v>0</v>
      </c>
      <c r="G17" s="274">
        <v>0</v>
      </c>
      <c r="H17" s="274">
        <v>0</v>
      </c>
      <c r="I17" s="274">
        <v>0</v>
      </c>
      <c r="J17" s="274">
        <v>0</v>
      </c>
      <c r="N17" s="214"/>
    </row>
    <row r="18" spans="1:14" s="209" customFormat="1" x14ac:dyDescent="0.25">
      <c r="A18" s="212" t="s">
        <v>25</v>
      </c>
      <c r="B18" s="213" t="s">
        <v>372</v>
      </c>
      <c r="C18" s="274">
        <v>1</v>
      </c>
      <c r="D18" s="274">
        <v>1100</v>
      </c>
      <c r="E18" s="274">
        <v>1</v>
      </c>
      <c r="F18" s="274">
        <v>1100</v>
      </c>
      <c r="G18" s="274">
        <v>0</v>
      </c>
      <c r="H18" s="274">
        <v>0</v>
      </c>
      <c r="I18" s="274">
        <v>0</v>
      </c>
      <c r="J18" s="274">
        <v>0</v>
      </c>
      <c r="N18" s="214"/>
    </row>
    <row r="19" spans="1:14" s="209" customFormat="1" x14ac:dyDescent="0.25">
      <c r="A19" s="212" t="s">
        <v>26</v>
      </c>
      <c r="B19" s="213" t="s">
        <v>373</v>
      </c>
      <c r="C19" s="274">
        <v>0</v>
      </c>
      <c r="D19" s="274">
        <v>0</v>
      </c>
      <c r="E19" s="274">
        <v>0</v>
      </c>
      <c r="F19" s="274">
        <v>0</v>
      </c>
      <c r="G19" s="274">
        <v>0</v>
      </c>
      <c r="H19" s="274">
        <v>0</v>
      </c>
      <c r="I19" s="274">
        <v>0</v>
      </c>
      <c r="J19" s="274">
        <v>0</v>
      </c>
      <c r="N19" s="214"/>
    </row>
    <row r="20" spans="1:14" s="209" customFormat="1" x14ac:dyDescent="0.25">
      <c r="A20" s="212" t="s">
        <v>27</v>
      </c>
      <c r="B20" s="213" t="s">
        <v>374</v>
      </c>
      <c r="C20" s="274">
        <v>0</v>
      </c>
      <c r="D20" s="274">
        <v>0</v>
      </c>
      <c r="E20" s="274">
        <v>0</v>
      </c>
      <c r="F20" s="274">
        <v>0</v>
      </c>
      <c r="G20" s="274">
        <v>0</v>
      </c>
      <c r="H20" s="274">
        <v>0</v>
      </c>
      <c r="I20" s="274">
        <v>0</v>
      </c>
      <c r="J20" s="274">
        <v>0</v>
      </c>
      <c r="N20" s="214"/>
    </row>
    <row r="21" spans="1:14" s="209" customFormat="1" x14ac:dyDescent="0.25">
      <c r="A21" s="212" t="s">
        <v>29</v>
      </c>
      <c r="B21" s="213" t="s">
        <v>375</v>
      </c>
      <c r="C21" s="274">
        <v>0</v>
      </c>
      <c r="D21" s="274">
        <v>0</v>
      </c>
      <c r="E21" s="274">
        <v>0</v>
      </c>
      <c r="F21" s="274">
        <v>0</v>
      </c>
      <c r="G21" s="274">
        <v>0</v>
      </c>
      <c r="H21" s="274">
        <v>0</v>
      </c>
      <c r="I21" s="274">
        <v>0</v>
      </c>
      <c r="J21" s="274">
        <v>0</v>
      </c>
    </row>
    <row r="22" spans="1:14" s="209" customFormat="1" ht="4.5" customHeight="1" x14ac:dyDescent="0.25">
      <c r="A22" s="290"/>
      <c r="B22" s="288"/>
      <c r="C22" s="289"/>
      <c r="D22" s="289"/>
      <c r="E22" s="289"/>
      <c r="F22" s="289"/>
      <c r="G22" s="289"/>
      <c r="H22" s="289"/>
      <c r="I22" s="289"/>
      <c r="J22" s="289"/>
    </row>
    <row r="23" spans="1:14" s="101" customFormat="1" ht="13.5" customHeight="1" x14ac:dyDescent="0.25">
      <c r="A23" s="6"/>
      <c r="B23" s="609" t="str">
        <f>TT!C7</f>
        <v>Kon Tum, ngày 15 tháng 06 năm 2022</v>
      </c>
      <c r="C23" s="609"/>
      <c r="D23" s="116"/>
      <c r="E23" s="205"/>
      <c r="F23" s="116"/>
      <c r="G23" s="609" t="str">
        <f>TT!C4</f>
        <v>Kon Tum, ngày 15 tháng 06 năm 2022</v>
      </c>
      <c r="H23" s="609"/>
      <c r="I23" s="609"/>
      <c r="J23" s="609"/>
      <c r="K23" s="3"/>
    </row>
    <row r="24" spans="1:14" ht="18" customHeight="1" x14ac:dyDescent="0.25">
      <c r="A24" s="6"/>
      <c r="B24" s="598" t="str">
        <f>TT!A6</f>
        <v>NGƯỜI LẬP BIỂU</v>
      </c>
      <c r="C24" s="598"/>
      <c r="D24" s="206"/>
      <c r="E24" s="206"/>
      <c r="F24" s="206"/>
      <c r="G24" s="598" t="str">
        <f>TT!C5</f>
        <v>CỤC TRƯỞNG</v>
      </c>
      <c r="H24" s="598"/>
      <c r="I24" s="598"/>
      <c r="J24" s="598"/>
    </row>
    <row r="25" spans="1:14" ht="18" customHeight="1" x14ac:dyDescent="0.25">
      <c r="A25" s="6"/>
      <c r="B25" s="287"/>
      <c r="C25" s="287"/>
      <c r="D25" s="206"/>
      <c r="E25" s="206"/>
      <c r="F25" s="206"/>
      <c r="G25" s="287"/>
      <c r="H25" s="287"/>
      <c r="I25" s="287"/>
      <c r="J25" s="287"/>
    </row>
    <row r="26" spans="1:14" ht="16.5" x14ac:dyDescent="0.25">
      <c r="B26" s="207"/>
      <c r="C26" s="207"/>
      <c r="D26" s="208"/>
      <c r="E26" s="208"/>
      <c r="F26" s="208"/>
      <c r="G26" s="207"/>
      <c r="H26" s="207"/>
      <c r="I26" s="207"/>
      <c r="J26" s="207"/>
    </row>
    <row r="27" spans="1:14" ht="16.5" x14ac:dyDescent="0.25">
      <c r="B27" s="207"/>
      <c r="C27" s="207"/>
      <c r="D27" s="208"/>
      <c r="E27" s="208"/>
      <c r="F27" s="208"/>
      <c r="G27" s="207"/>
      <c r="H27" s="207"/>
      <c r="I27" s="207"/>
      <c r="J27" s="207"/>
    </row>
    <row r="28" spans="1:14" ht="16.5" x14ac:dyDescent="0.25">
      <c r="B28" s="207"/>
      <c r="C28" s="207"/>
      <c r="D28" s="208"/>
      <c r="E28" s="208"/>
      <c r="F28" s="208"/>
      <c r="G28" s="207"/>
      <c r="H28" s="207"/>
      <c r="I28" s="207"/>
      <c r="J28" s="207"/>
    </row>
    <row r="29" spans="1:14" ht="16.5" x14ac:dyDescent="0.25">
      <c r="B29" s="599" t="str">
        <f>TT!C6</f>
        <v>PHẠM ANH VŨ</v>
      </c>
      <c r="C29" s="599"/>
      <c r="D29" s="208"/>
      <c r="E29" s="208"/>
      <c r="F29" s="208"/>
      <c r="G29" s="599" t="str">
        <f>TT!C3</f>
        <v>CAO MINH HOÀNG TÙNG</v>
      </c>
      <c r="H29" s="599"/>
      <c r="I29" s="599"/>
      <c r="J29" s="599"/>
    </row>
  </sheetData>
  <sheetProtection selectLockedCells="1"/>
  <mergeCells count="26">
    <mergeCell ref="C1:H1"/>
    <mergeCell ref="I2:J2"/>
    <mergeCell ref="A3:A7"/>
    <mergeCell ref="B3:B7"/>
    <mergeCell ref="C3:D3"/>
    <mergeCell ref="E3:F3"/>
    <mergeCell ref="G3:H3"/>
    <mergeCell ref="I3:J3"/>
    <mergeCell ref="I4:I7"/>
    <mergeCell ref="J4:J7"/>
    <mergeCell ref="A1:B1"/>
    <mergeCell ref="I1:J1"/>
    <mergeCell ref="B24:C24"/>
    <mergeCell ref="B29:C29"/>
    <mergeCell ref="G24:J24"/>
    <mergeCell ref="G29:J29"/>
    <mergeCell ref="C4:C7"/>
    <mergeCell ref="D4:D7"/>
    <mergeCell ref="E4:E7"/>
    <mergeCell ref="F4:F7"/>
    <mergeCell ref="G4:G7"/>
    <mergeCell ref="H4:H7"/>
    <mergeCell ref="A8:B8"/>
    <mergeCell ref="A9:B9"/>
    <mergeCell ref="G23:J23"/>
    <mergeCell ref="B23:C23"/>
  </mergeCells>
  <pageMargins left="0.57999999999999996" right="0.31496062992125984" top="0.39" bottom="0.42" header="0.31496062992125984" footer="0.31496062992125984"/>
  <pageSetup paperSize="9" scale="9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70C0"/>
  </sheetPr>
  <dimension ref="A1:J29"/>
  <sheetViews>
    <sheetView view="pageBreakPreview" topLeftCell="A7" zoomScaleNormal="100" zoomScaleSheetLayoutView="100" workbookViewId="0">
      <selection activeCell="G14" sqref="G14"/>
    </sheetView>
  </sheetViews>
  <sheetFormatPr defaultColWidth="9" defaultRowHeight="15.75" x14ac:dyDescent="0.25"/>
  <cols>
    <col min="1" max="1" width="4.375" style="3" customWidth="1"/>
    <col min="2" max="2" width="28.875" style="3" customWidth="1"/>
    <col min="3" max="5" width="11.75" style="3" customWidth="1"/>
    <col min="6" max="6" width="9.75" style="3" customWidth="1"/>
    <col min="7" max="7" width="11.75" style="3" customWidth="1"/>
    <col min="8" max="8" width="9.875" style="3" customWidth="1"/>
    <col min="9" max="9" width="20" style="3" customWidth="1"/>
    <col min="10" max="10" width="21.625" style="3" customWidth="1"/>
    <col min="11" max="16384" width="9" style="3"/>
  </cols>
  <sheetData>
    <row r="1" spans="1:10" ht="69" customHeight="1" x14ac:dyDescent="0.25">
      <c r="A1" s="455" t="s">
        <v>323</v>
      </c>
      <c r="B1" s="455"/>
      <c r="C1" s="555" t="s">
        <v>390</v>
      </c>
      <c r="D1" s="555"/>
      <c r="E1" s="555"/>
      <c r="F1" s="555"/>
      <c r="G1" s="555"/>
      <c r="H1" s="555"/>
      <c r="I1" s="452" t="str">
        <f>TT!C2</f>
        <v>Đơn vị  báo cáo: CỤC THADS TỈNH KON TUM
Đơn vị nhận báo cáo: BAN PHÁP CHẾ HĐND TỈNH KON TUM</v>
      </c>
      <c r="J1" s="452"/>
    </row>
    <row r="2" spans="1:10" x14ac:dyDescent="0.25">
      <c r="A2" s="25"/>
      <c r="B2" s="27"/>
      <c r="C2" s="103"/>
      <c r="D2" s="220"/>
      <c r="E2" s="221"/>
      <c r="F2" s="221"/>
      <c r="G2" s="4"/>
      <c r="H2" s="104"/>
      <c r="I2" s="620" t="s">
        <v>120</v>
      </c>
      <c r="J2" s="620"/>
    </row>
    <row r="3" spans="1:10" x14ac:dyDescent="0.25">
      <c r="A3" s="603" t="s">
        <v>136</v>
      </c>
      <c r="B3" s="603" t="s">
        <v>157</v>
      </c>
      <c r="C3" s="603" t="s">
        <v>180</v>
      </c>
      <c r="D3" s="615" t="s">
        <v>4</v>
      </c>
      <c r="E3" s="615"/>
      <c r="F3" s="615" t="s">
        <v>181</v>
      </c>
      <c r="G3" s="615" t="s">
        <v>4</v>
      </c>
      <c r="H3" s="615"/>
      <c r="I3" s="615"/>
      <c r="J3" s="615"/>
    </row>
    <row r="4" spans="1:10" x14ac:dyDescent="0.25">
      <c r="A4" s="604"/>
      <c r="B4" s="604"/>
      <c r="C4" s="604"/>
      <c r="D4" s="615" t="s">
        <v>182</v>
      </c>
      <c r="E4" s="615" t="s">
        <v>183</v>
      </c>
      <c r="F4" s="615"/>
      <c r="G4" s="615" t="s">
        <v>184</v>
      </c>
      <c r="H4" s="615" t="s">
        <v>185</v>
      </c>
      <c r="I4" s="615" t="s">
        <v>186</v>
      </c>
      <c r="J4" s="615" t="s">
        <v>187</v>
      </c>
    </row>
    <row r="5" spans="1:10" x14ac:dyDescent="0.25">
      <c r="A5" s="604"/>
      <c r="B5" s="604"/>
      <c r="C5" s="604"/>
      <c r="D5" s="615"/>
      <c r="E5" s="615"/>
      <c r="F5" s="615"/>
      <c r="G5" s="615"/>
      <c r="H5" s="615"/>
      <c r="I5" s="615"/>
      <c r="J5" s="615"/>
    </row>
    <row r="6" spans="1:10" x14ac:dyDescent="0.25">
      <c r="A6" s="604"/>
      <c r="B6" s="604"/>
      <c r="C6" s="604"/>
      <c r="D6" s="615"/>
      <c r="E6" s="615"/>
      <c r="F6" s="615"/>
      <c r="G6" s="615"/>
      <c r="H6" s="615"/>
      <c r="I6" s="615"/>
      <c r="J6" s="615"/>
    </row>
    <row r="7" spans="1:10" x14ac:dyDescent="0.25">
      <c r="A7" s="605"/>
      <c r="B7" s="605"/>
      <c r="C7" s="604"/>
      <c r="D7" s="615"/>
      <c r="E7" s="615"/>
      <c r="F7" s="615"/>
      <c r="G7" s="615"/>
      <c r="H7" s="615"/>
      <c r="I7" s="615"/>
      <c r="J7" s="615"/>
    </row>
    <row r="8" spans="1:10" x14ac:dyDescent="0.25">
      <c r="A8" s="616" t="s">
        <v>3</v>
      </c>
      <c r="B8" s="617"/>
      <c r="C8" s="105">
        <v>1</v>
      </c>
      <c r="D8" s="275">
        <v>2</v>
      </c>
      <c r="E8" s="275">
        <v>3</v>
      </c>
      <c r="F8" s="275">
        <v>4</v>
      </c>
      <c r="G8" s="275">
        <v>5</v>
      </c>
      <c r="H8" s="275">
        <v>6</v>
      </c>
      <c r="I8" s="275">
        <v>7</v>
      </c>
      <c r="J8" s="275">
        <v>8</v>
      </c>
    </row>
    <row r="9" spans="1:10" x14ac:dyDescent="0.25">
      <c r="A9" s="618" t="s">
        <v>10</v>
      </c>
      <c r="B9" s="619"/>
      <c r="C9" s="369">
        <v>44</v>
      </c>
      <c r="D9" s="369">
        <v>26</v>
      </c>
      <c r="E9" s="369">
        <v>18</v>
      </c>
      <c r="F9" s="369">
        <v>44</v>
      </c>
      <c r="G9" s="369">
        <v>5</v>
      </c>
      <c r="H9" s="369">
        <v>31</v>
      </c>
      <c r="I9" s="369">
        <v>0</v>
      </c>
      <c r="J9" s="369">
        <v>8</v>
      </c>
    </row>
    <row r="10" spans="1:10" x14ac:dyDescent="0.25">
      <c r="A10" s="282" t="s">
        <v>0</v>
      </c>
      <c r="B10" s="283" t="s">
        <v>28</v>
      </c>
      <c r="C10" s="369">
        <v>15</v>
      </c>
      <c r="D10" s="276">
        <v>15</v>
      </c>
      <c r="E10" s="276">
        <v>0</v>
      </c>
      <c r="F10" s="369">
        <v>15</v>
      </c>
      <c r="G10" s="276">
        <v>0</v>
      </c>
      <c r="H10" s="276">
        <v>15</v>
      </c>
      <c r="I10" s="276">
        <v>0</v>
      </c>
      <c r="J10" s="276">
        <v>0</v>
      </c>
    </row>
    <row r="11" spans="1:10" x14ac:dyDescent="0.25">
      <c r="A11" s="382" t="s">
        <v>1</v>
      </c>
      <c r="B11" s="383" t="s">
        <v>8</v>
      </c>
      <c r="C11" s="369">
        <v>29</v>
      </c>
      <c r="D11" s="369">
        <v>11</v>
      </c>
      <c r="E11" s="369">
        <v>18</v>
      </c>
      <c r="F11" s="369">
        <v>29</v>
      </c>
      <c r="G11" s="369">
        <v>5</v>
      </c>
      <c r="H11" s="369">
        <v>16</v>
      </c>
      <c r="I11" s="369">
        <v>0</v>
      </c>
      <c r="J11" s="369">
        <v>8</v>
      </c>
    </row>
    <row r="12" spans="1:10" x14ac:dyDescent="0.25">
      <c r="A12" s="215">
        <v>1</v>
      </c>
      <c r="B12" s="216" t="s">
        <v>380</v>
      </c>
      <c r="C12" s="369">
        <v>0</v>
      </c>
      <c r="D12" s="276">
        <v>0</v>
      </c>
      <c r="E12" s="276">
        <v>0</v>
      </c>
      <c r="F12" s="369">
        <v>0</v>
      </c>
      <c r="G12" s="276">
        <v>0</v>
      </c>
      <c r="H12" s="276">
        <v>0</v>
      </c>
      <c r="I12" s="276">
        <v>0</v>
      </c>
      <c r="J12" s="276">
        <v>0</v>
      </c>
    </row>
    <row r="13" spans="1:10" x14ac:dyDescent="0.25">
      <c r="A13" s="215">
        <v>2</v>
      </c>
      <c r="B13" s="216" t="s">
        <v>381</v>
      </c>
      <c r="C13" s="369">
        <v>0</v>
      </c>
      <c r="D13" s="276">
        <v>0</v>
      </c>
      <c r="E13" s="276">
        <v>0</v>
      </c>
      <c r="F13" s="369">
        <v>0</v>
      </c>
      <c r="G13" s="276">
        <v>0</v>
      </c>
      <c r="H13" s="276">
        <v>0</v>
      </c>
      <c r="I13" s="276">
        <v>0</v>
      </c>
      <c r="J13" s="276">
        <v>0</v>
      </c>
    </row>
    <row r="14" spans="1:10" x14ac:dyDescent="0.25">
      <c r="A14" s="215">
        <v>3</v>
      </c>
      <c r="B14" s="216" t="s">
        <v>382</v>
      </c>
      <c r="C14" s="369">
        <v>22</v>
      </c>
      <c r="D14" s="276">
        <v>5</v>
      </c>
      <c r="E14" s="276">
        <v>17</v>
      </c>
      <c r="F14" s="369">
        <v>22</v>
      </c>
      <c r="G14" s="276">
        <v>5</v>
      </c>
      <c r="H14" s="276">
        <v>11</v>
      </c>
      <c r="I14" s="276">
        <v>0</v>
      </c>
      <c r="J14" s="276">
        <v>6</v>
      </c>
    </row>
    <row r="15" spans="1:10" x14ac:dyDescent="0.25">
      <c r="A15" s="215">
        <v>4</v>
      </c>
      <c r="B15" s="216" t="s">
        <v>383</v>
      </c>
      <c r="C15" s="369">
        <v>0</v>
      </c>
      <c r="D15" s="276">
        <v>0</v>
      </c>
      <c r="E15" s="276">
        <v>0</v>
      </c>
      <c r="F15" s="369">
        <v>0</v>
      </c>
      <c r="G15" s="276">
        <v>0</v>
      </c>
      <c r="H15" s="276">
        <v>0</v>
      </c>
      <c r="I15" s="276">
        <v>0</v>
      </c>
      <c r="J15" s="276">
        <v>0</v>
      </c>
    </row>
    <row r="16" spans="1:10" x14ac:dyDescent="0.25">
      <c r="A16" s="215">
        <v>5</v>
      </c>
      <c r="B16" s="216" t="s">
        <v>384</v>
      </c>
      <c r="C16" s="369">
        <v>0</v>
      </c>
      <c r="D16" s="276">
        <v>0</v>
      </c>
      <c r="E16" s="276">
        <v>0</v>
      </c>
      <c r="F16" s="369">
        <v>0</v>
      </c>
      <c r="G16" s="276">
        <v>0</v>
      </c>
      <c r="H16" s="276">
        <v>0</v>
      </c>
      <c r="I16" s="276">
        <v>0</v>
      </c>
      <c r="J16" s="276">
        <v>0</v>
      </c>
    </row>
    <row r="17" spans="1:10" x14ac:dyDescent="0.25">
      <c r="A17" s="215">
        <v>6</v>
      </c>
      <c r="B17" s="216" t="s">
        <v>385</v>
      </c>
      <c r="C17" s="369">
        <v>5</v>
      </c>
      <c r="D17" s="276">
        <v>4</v>
      </c>
      <c r="E17" s="276">
        <v>1</v>
      </c>
      <c r="F17" s="369">
        <v>5</v>
      </c>
      <c r="G17" s="276">
        <v>0</v>
      </c>
      <c r="H17" s="276">
        <v>4</v>
      </c>
      <c r="I17" s="276">
        <v>0</v>
      </c>
      <c r="J17" s="276">
        <v>1</v>
      </c>
    </row>
    <row r="18" spans="1:10" x14ac:dyDescent="0.25">
      <c r="A18" s="215">
        <v>7</v>
      </c>
      <c r="B18" s="216" t="s">
        <v>386</v>
      </c>
      <c r="C18" s="369">
        <v>2</v>
      </c>
      <c r="D18" s="276">
        <v>2</v>
      </c>
      <c r="E18" s="276">
        <v>0</v>
      </c>
      <c r="F18" s="369">
        <v>2</v>
      </c>
      <c r="G18" s="276">
        <v>0</v>
      </c>
      <c r="H18" s="276">
        <v>1</v>
      </c>
      <c r="I18" s="276">
        <v>0</v>
      </c>
      <c r="J18" s="276">
        <v>1</v>
      </c>
    </row>
    <row r="19" spans="1:10" x14ac:dyDescent="0.25">
      <c r="A19" s="215">
        <v>8</v>
      </c>
      <c r="B19" s="216" t="s">
        <v>387</v>
      </c>
      <c r="C19" s="369">
        <v>0</v>
      </c>
      <c r="D19" s="276">
        <v>0</v>
      </c>
      <c r="E19" s="276">
        <v>0</v>
      </c>
      <c r="F19" s="369">
        <v>0</v>
      </c>
      <c r="G19" s="276">
        <v>0</v>
      </c>
      <c r="H19" s="276">
        <v>0</v>
      </c>
      <c r="I19" s="276">
        <v>0</v>
      </c>
      <c r="J19" s="276">
        <v>0</v>
      </c>
    </row>
    <row r="20" spans="1:10" x14ac:dyDescent="0.25">
      <c r="A20" s="215">
        <v>9</v>
      </c>
      <c r="B20" s="216" t="s">
        <v>388</v>
      </c>
      <c r="C20" s="369">
        <v>0</v>
      </c>
      <c r="D20" s="276">
        <v>0</v>
      </c>
      <c r="E20" s="276">
        <v>0</v>
      </c>
      <c r="F20" s="369">
        <v>0</v>
      </c>
      <c r="G20" s="276">
        <v>0</v>
      </c>
      <c r="H20" s="276">
        <v>0</v>
      </c>
      <c r="I20" s="276">
        <v>0</v>
      </c>
      <c r="J20" s="276">
        <v>0</v>
      </c>
    </row>
    <row r="21" spans="1:10" x14ac:dyDescent="0.25">
      <c r="A21" s="215">
        <v>10</v>
      </c>
      <c r="B21" s="216" t="s">
        <v>389</v>
      </c>
      <c r="C21" s="369">
        <v>0</v>
      </c>
      <c r="D21" s="276">
        <v>0</v>
      </c>
      <c r="E21" s="276">
        <v>0</v>
      </c>
      <c r="F21" s="369">
        <v>0</v>
      </c>
      <c r="G21" s="276">
        <v>0</v>
      </c>
      <c r="H21" s="276">
        <v>0</v>
      </c>
      <c r="I21" s="276">
        <v>0</v>
      </c>
      <c r="J21" s="276">
        <v>0</v>
      </c>
    </row>
    <row r="22" spans="1:10" ht="6.75" customHeight="1" x14ac:dyDescent="0.25">
      <c r="A22" s="293"/>
      <c r="B22" s="291"/>
      <c r="C22" s="292"/>
      <c r="D22" s="292"/>
      <c r="E22" s="292"/>
      <c r="F22" s="292"/>
      <c r="G22" s="292"/>
      <c r="H22" s="292"/>
      <c r="I22" s="292"/>
      <c r="J22" s="292"/>
    </row>
    <row r="23" spans="1:10" ht="16.5" x14ac:dyDescent="0.25">
      <c r="A23" s="6"/>
      <c r="B23" s="609" t="str">
        <f>TT!C7</f>
        <v>Kon Tum, ngày 15 tháng 06 năm 2022</v>
      </c>
      <c r="C23" s="609"/>
      <c r="D23" s="609"/>
      <c r="E23" s="205"/>
      <c r="F23" s="116"/>
      <c r="G23" s="609" t="str">
        <f>B23</f>
        <v>Kon Tum, ngày 15 tháng 06 năm 2022</v>
      </c>
      <c r="H23" s="609"/>
      <c r="I23" s="609"/>
      <c r="J23" s="609"/>
    </row>
    <row r="24" spans="1:10" ht="16.5" x14ac:dyDescent="0.25">
      <c r="A24" s="6"/>
      <c r="B24" s="598" t="str">
        <f>TT!A6</f>
        <v>NGƯỜI LẬP BIỂU</v>
      </c>
      <c r="C24" s="598"/>
      <c r="D24" s="598"/>
      <c r="E24" s="206"/>
      <c r="F24" s="206"/>
      <c r="G24" s="598" t="str">
        <f>TT!C5</f>
        <v>CỤC TRƯỞNG</v>
      </c>
      <c r="H24" s="598"/>
      <c r="I24" s="598"/>
      <c r="J24" s="598"/>
    </row>
    <row r="25" spans="1:10" ht="16.5" x14ac:dyDescent="0.25">
      <c r="B25" s="207"/>
      <c r="C25" s="207"/>
      <c r="D25" s="208"/>
      <c r="E25" s="208"/>
      <c r="F25" s="208"/>
      <c r="G25" s="207"/>
      <c r="H25" s="207"/>
      <c r="I25" s="207"/>
      <c r="J25" s="207"/>
    </row>
    <row r="26" spans="1:10" ht="16.5" x14ac:dyDescent="0.25">
      <c r="B26" s="207"/>
      <c r="C26" s="207"/>
      <c r="D26" s="208"/>
      <c r="E26" s="208"/>
      <c r="F26" s="208"/>
      <c r="G26" s="207"/>
      <c r="H26" s="207"/>
      <c r="I26" s="207"/>
      <c r="J26" s="207"/>
    </row>
    <row r="27" spans="1:10" ht="16.5" x14ac:dyDescent="0.25">
      <c r="B27" s="207"/>
      <c r="C27" s="207"/>
      <c r="D27" s="208"/>
      <c r="E27" s="208"/>
      <c r="F27" s="208"/>
      <c r="G27" s="207"/>
      <c r="H27" s="207"/>
      <c r="I27" s="207"/>
      <c r="J27" s="207"/>
    </row>
    <row r="28" spans="1:10" ht="16.5" x14ac:dyDescent="0.25">
      <c r="B28" s="207"/>
      <c r="C28" s="207"/>
      <c r="D28" s="208"/>
      <c r="E28" s="208"/>
      <c r="F28" s="208"/>
      <c r="G28" s="207"/>
      <c r="H28" s="207"/>
      <c r="I28" s="207"/>
      <c r="J28" s="207"/>
    </row>
    <row r="29" spans="1:10" ht="16.5" x14ac:dyDescent="0.25">
      <c r="B29" s="599" t="str">
        <f>TT!C6</f>
        <v>PHẠM ANH VŨ</v>
      </c>
      <c r="C29" s="599"/>
      <c r="D29" s="599"/>
      <c r="E29" s="208"/>
      <c r="F29" s="208"/>
      <c r="G29" s="599" t="str">
        <f>TT!C3</f>
        <v>CAO MINH HOÀNG TÙNG</v>
      </c>
      <c r="H29" s="599"/>
      <c r="I29" s="599"/>
      <c r="J29" s="599"/>
    </row>
  </sheetData>
  <sheetProtection selectLockedCells="1"/>
  <mergeCells count="24">
    <mergeCell ref="D3:E3"/>
    <mergeCell ref="F3:F7"/>
    <mergeCell ref="G3:J3"/>
    <mergeCell ref="D4:D7"/>
    <mergeCell ref="E4:E7"/>
    <mergeCell ref="G4:G7"/>
    <mergeCell ref="H4:H7"/>
    <mergeCell ref="I4:I7"/>
    <mergeCell ref="A1:B1"/>
    <mergeCell ref="J4:J7"/>
    <mergeCell ref="G29:J29"/>
    <mergeCell ref="B29:D29"/>
    <mergeCell ref="A8:B8"/>
    <mergeCell ref="B24:D24"/>
    <mergeCell ref="G24:J24"/>
    <mergeCell ref="A9:B9"/>
    <mergeCell ref="B23:D23"/>
    <mergeCell ref="G23:J23"/>
    <mergeCell ref="I2:J2"/>
    <mergeCell ref="A3:A7"/>
    <mergeCell ref="B3:B7"/>
    <mergeCell ref="C3:C7"/>
    <mergeCell ref="C1:H1"/>
    <mergeCell ref="I1:J1"/>
  </mergeCells>
  <pageMargins left="0.71" right="0.28000000000000003" top="0.42" bottom="0.4" header="0.31496062992125984" footer="0.31496062992125984"/>
  <pageSetup paperSize="9" scale="9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0C0"/>
  </sheetPr>
  <dimension ref="A1:W54"/>
  <sheetViews>
    <sheetView view="pageBreakPreview" topLeftCell="A5" zoomScaleNormal="100" zoomScaleSheetLayoutView="100" workbookViewId="0">
      <selection activeCell="H15" sqref="H15"/>
    </sheetView>
  </sheetViews>
  <sheetFormatPr defaultColWidth="9" defaultRowHeight="15.75" x14ac:dyDescent="0.25"/>
  <cols>
    <col min="1" max="1" width="5" style="3" customWidth="1"/>
    <col min="2" max="2" width="24.125" style="3" customWidth="1"/>
    <col min="3" max="3" width="5.625" style="3" customWidth="1"/>
    <col min="4" max="5" width="5.375" style="3" customWidth="1"/>
    <col min="6" max="6" width="6" style="3" customWidth="1"/>
    <col min="7" max="7" width="5.375" style="3" customWidth="1"/>
    <col min="8" max="8" width="6.125" style="3" customWidth="1"/>
    <col min="9" max="10" width="5.75" style="3" customWidth="1"/>
    <col min="11" max="11" width="6.375" style="3" customWidth="1"/>
    <col min="12" max="12" width="6.875" style="3" customWidth="1"/>
    <col min="13" max="13" width="5.25" style="3" customWidth="1"/>
    <col min="14" max="14" width="5.375" style="3" customWidth="1"/>
    <col min="15" max="15" width="5.125" style="3" customWidth="1"/>
    <col min="16" max="16" width="4.875" style="3" customWidth="1"/>
    <col min="17" max="17" width="6.625" style="3" customWidth="1"/>
    <col min="18" max="18" width="7.25" style="3" customWidth="1"/>
    <col min="19" max="19" width="6.625" style="3" customWidth="1"/>
    <col min="20" max="20" width="6.5" style="3" customWidth="1"/>
    <col min="21" max="21" width="6.625" style="3" customWidth="1"/>
    <col min="22" max="22" width="6" style="3" customWidth="1"/>
    <col min="23" max="23" width="6.375" style="3" customWidth="1"/>
    <col min="24" max="16384" width="9" style="3"/>
  </cols>
  <sheetData>
    <row r="1" spans="1:23" ht="64.5" customHeight="1" x14ac:dyDescent="0.25">
      <c r="A1" s="512" t="s">
        <v>324</v>
      </c>
      <c r="B1" s="512"/>
      <c r="C1" s="512"/>
      <c r="D1" s="512"/>
      <c r="E1" s="512"/>
      <c r="F1" s="555" t="s">
        <v>391</v>
      </c>
      <c r="G1" s="555"/>
      <c r="H1" s="555"/>
      <c r="I1" s="555"/>
      <c r="J1" s="555"/>
      <c r="K1" s="555"/>
      <c r="L1" s="555"/>
      <c r="M1" s="555"/>
      <c r="N1" s="555"/>
      <c r="O1" s="555"/>
      <c r="P1" s="555"/>
      <c r="Q1" s="555"/>
      <c r="R1" s="452" t="str">
        <f>TT!C2</f>
        <v>Đơn vị  báo cáo: CỤC THADS TỈNH KON TUM
Đơn vị nhận báo cáo: BAN PHÁP CHẾ HĐND TỈNH KON TUM</v>
      </c>
      <c r="S1" s="452"/>
      <c r="T1" s="452"/>
      <c r="U1" s="452"/>
      <c r="V1" s="452"/>
      <c r="W1" s="452"/>
    </row>
    <row r="2" spans="1:23" ht="16.5" x14ac:dyDescent="0.25">
      <c r="A2" s="106"/>
      <c r="B2" s="106"/>
      <c r="C2" s="106"/>
      <c r="D2" s="106"/>
      <c r="E2" s="107"/>
      <c r="F2" s="107"/>
      <c r="G2" s="108"/>
      <c r="H2" s="108"/>
      <c r="I2" s="108"/>
      <c r="J2" s="108"/>
      <c r="K2" s="108"/>
      <c r="L2" s="109"/>
      <c r="M2" s="109"/>
      <c r="N2" s="110"/>
      <c r="O2" s="108"/>
      <c r="P2" s="108"/>
      <c r="Q2" s="107"/>
      <c r="R2" s="624" t="s">
        <v>188</v>
      </c>
      <c r="S2" s="624"/>
      <c r="T2" s="624"/>
      <c r="U2" s="624"/>
      <c r="V2" s="624"/>
      <c r="W2" s="624"/>
    </row>
    <row r="3" spans="1:23" ht="24" customHeight="1" x14ac:dyDescent="0.25">
      <c r="A3" s="622" t="s">
        <v>136</v>
      </c>
      <c r="B3" s="628" t="s">
        <v>21</v>
      </c>
      <c r="C3" s="622" t="s">
        <v>189</v>
      </c>
      <c r="D3" s="622" t="s">
        <v>190</v>
      </c>
      <c r="E3" s="631" t="s">
        <v>304</v>
      </c>
      <c r="F3" s="632"/>
      <c r="G3" s="632"/>
      <c r="H3" s="632"/>
      <c r="I3" s="632"/>
      <c r="J3" s="632"/>
      <c r="K3" s="632"/>
      <c r="L3" s="632"/>
      <c r="M3" s="632"/>
      <c r="N3" s="632"/>
      <c r="O3" s="632"/>
      <c r="P3" s="632"/>
      <c r="Q3" s="633"/>
      <c r="R3" s="621" t="s">
        <v>191</v>
      </c>
      <c r="S3" s="621"/>
      <c r="T3" s="621"/>
      <c r="U3" s="621"/>
      <c r="V3" s="621"/>
      <c r="W3" s="621"/>
    </row>
    <row r="4" spans="1:23" x14ac:dyDescent="0.25">
      <c r="A4" s="623"/>
      <c r="B4" s="629"/>
      <c r="C4" s="623"/>
      <c r="D4" s="623"/>
      <c r="E4" s="621" t="s">
        <v>192</v>
      </c>
      <c r="F4" s="621"/>
      <c r="G4" s="621"/>
      <c r="H4" s="631" t="s">
        <v>193</v>
      </c>
      <c r="I4" s="632"/>
      <c r="J4" s="632"/>
      <c r="K4" s="632"/>
      <c r="L4" s="632"/>
      <c r="M4" s="632"/>
      <c r="N4" s="632"/>
      <c r="O4" s="632"/>
      <c r="P4" s="632"/>
      <c r="Q4" s="633"/>
      <c r="R4" s="621" t="s">
        <v>10</v>
      </c>
      <c r="S4" s="621" t="s">
        <v>4</v>
      </c>
      <c r="T4" s="621"/>
      <c r="U4" s="621"/>
      <c r="V4" s="621"/>
      <c r="W4" s="621"/>
    </row>
    <row r="5" spans="1:23" x14ac:dyDescent="0.25">
      <c r="A5" s="623"/>
      <c r="B5" s="629"/>
      <c r="C5" s="623"/>
      <c r="D5" s="623"/>
      <c r="E5" s="621"/>
      <c r="F5" s="621"/>
      <c r="G5" s="621"/>
      <c r="H5" s="634" t="s">
        <v>289</v>
      </c>
      <c r="I5" s="636" t="s">
        <v>4</v>
      </c>
      <c r="J5" s="637"/>
      <c r="K5" s="637"/>
      <c r="L5" s="637"/>
      <c r="M5" s="637"/>
      <c r="N5" s="637"/>
      <c r="O5" s="637"/>
      <c r="P5" s="628"/>
      <c r="Q5" s="622" t="s">
        <v>194</v>
      </c>
      <c r="R5" s="621"/>
      <c r="S5" s="621" t="s">
        <v>303</v>
      </c>
      <c r="T5" s="621" t="s">
        <v>195</v>
      </c>
      <c r="U5" s="621" t="s">
        <v>196</v>
      </c>
      <c r="V5" s="621" t="s">
        <v>197</v>
      </c>
      <c r="W5" s="621" t="s">
        <v>198</v>
      </c>
    </row>
    <row r="6" spans="1:23" ht="26.25" customHeight="1" x14ac:dyDescent="0.25">
      <c r="A6" s="623"/>
      <c r="B6" s="629"/>
      <c r="C6" s="623"/>
      <c r="D6" s="623"/>
      <c r="E6" s="621" t="s">
        <v>10</v>
      </c>
      <c r="F6" s="621" t="s">
        <v>4</v>
      </c>
      <c r="G6" s="621"/>
      <c r="H6" s="635"/>
      <c r="I6" s="621" t="s">
        <v>199</v>
      </c>
      <c r="J6" s="621"/>
      <c r="K6" s="621"/>
      <c r="L6" s="621" t="s">
        <v>200</v>
      </c>
      <c r="M6" s="621"/>
      <c r="N6" s="621"/>
      <c r="O6" s="621" t="s">
        <v>201</v>
      </c>
      <c r="P6" s="621" t="s">
        <v>202</v>
      </c>
      <c r="Q6" s="623"/>
      <c r="R6" s="621"/>
      <c r="S6" s="625"/>
      <c r="T6" s="621"/>
      <c r="U6" s="621"/>
      <c r="V6" s="621"/>
      <c r="W6" s="621"/>
    </row>
    <row r="7" spans="1:23" ht="102.75" customHeight="1" x14ac:dyDescent="0.25">
      <c r="A7" s="627"/>
      <c r="B7" s="630"/>
      <c r="C7" s="623"/>
      <c r="D7" s="623"/>
      <c r="E7" s="622"/>
      <c r="F7" s="322" t="s">
        <v>203</v>
      </c>
      <c r="G7" s="322" t="s">
        <v>204</v>
      </c>
      <c r="H7" s="635"/>
      <c r="I7" s="322" t="s">
        <v>205</v>
      </c>
      <c r="J7" s="322" t="s">
        <v>206</v>
      </c>
      <c r="K7" s="322" t="s">
        <v>207</v>
      </c>
      <c r="L7" s="322" t="s">
        <v>208</v>
      </c>
      <c r="M7" s="322" t="s">
        <v>209</v>
      </c>
      <c r="N7" s="322" t="s">
        <v>210</v>
      </c>
      <c r="O7" s="622"/>
      <c r="P7" s="622"/>
      <c r="Q7" s="623"/>
      <c r="R7" s="622"/>
      <c r="S7" s="626"/>
      <c r="T7" s="622"/>
      <c r="U7" s="622"/>
      <c r="V7" s="622"/>
      <c r="W7" s="622"/>
    </row>
    <row r="8" spans="1:23" x14ac:dyDescent="0.25">
      <c r="A8" s="318"/>
      <c r="B8" s="319" t="s">
        <v>211</v>
      </c>
      <c r="C8" s="320">
        <v>1</v>
      </c>
      <c r="D8" s="321">
        <v>2</v>
      </c>
      <c r="E8" s="320">
        <v>3</v>
      </c>
      <c r="F8" s="321">
        <v>4</v>
      </c>
      <c r="G8" s="320">
        <v>5</v>
      </c>
      <c r="H8" s="321">
        <v>6</v>
      </c>
      <c r="I8" s="320">
        <v>7</v>
      </c>
      <c r="J8" s="321">
        <v>8</v>
      </c>
      <c r="K8" s="320">
        <v>9</v>
      </c>
      <c r="L8" s="321">
        <v>10</v>
      </c>
      <c r="M8" s="320">
        <v>11</v>
      </c>
      <c r="N8" s="321">
        <v>12</v>
      </c>
      <c r="O8" s="320">
        <v>13</v>
      </c>
      <c r="P8" s="321">
        <v>14</v>
      </c>
      <c r="Q8" s="320">
        <v>15</v>
      </c>
      <c r="R8" s="321">
        <v>16</v>
      </c>
      <c r="S8" s="320">
        <v>17</v>
      </c>
      <c r="T8" s="321">
        <v>18</v>
      </c>
      <c r="U8" s="320">
        <v>19</v>
      </c>
      <c r="V8" s="321">
        <v>20</v>
      </c>
      <c r="W8" s="320">
        <v>21</v>
      </c>
    </row>
    <row r="9" spans="1:23" x14ac:dyDescent="0.25">
      <c r="A9" s="311" t="s">
        <v>0</v>
      </c>
      <c r="B9" s="312" t="s">
        <v>212</v>
      </c>
      <c r="C9" s="313">
        <f>C12+C15</f>
        <v>9</v>
      </c>
      <c r="D9" s="313">
        <f>D12+D15</f>
        <v>0</v>
      </c>
      <c r="E9" s="404">
        <f>F9+G9</f>
        <v>9</v>
      </c>
      <c r="F9" s="313">
        <f>F12+F15</f>
        <v>0</v>
      </c>
      <c r="G9" s="313">
        <f>G12+G15</f>
        <v>9</v>
      </c>
      <c r="H9" s="404">
        <f>SUM(I9:P9)</f>
        <v>9</v>
      </c>
      <c r="I9" s="313">
        <f>I12+I15</f>
        <v>0</v>
      </c>
      <c r="J9" s="313">
        <f t="shared" ref="J9:Q9" si="0">J12+J15</f>
        <v>0</v>
      </c>
      <c r="K9" s="313">
        <f t="shared" si="0"/>
        <v>0</v>
      </c>
      <c r="L9" s="313">
        <f t="shared" si="0"/>
        <v>2</v>
      </c>
      <c r="M9" s="313">
        <f t="shared" si="0"/>
        <v>0</v>
      </c>
      <c r="N9" s="313">
        <f t="shared" si="0"/>
        <v>0</v>
      </c>
      <c r="O9" s="313">
        <f t="shared" si="0"/>
        <v>0</v>
      </c>
      <c r="P9" s="313">
        <f t="shared" si="0"/>
        <v>7</v>
      </c>
      <c r="Q9" s="313">
        <f t="shared" si="0"/>
        <v>0</v>
      </c>
      <c r="R9" s="404">
        <f>IF((SUM(S9:W9)=H9),SUM(S9:W9),"Sai rồi")</f>
        <v>9</v>
      </c>
      <c r="S9" s="313">
        <f>S12+S15</f>
        <v>1</v>
      </c>
      <c r="T9" s="313">
        <f t="shared" ref="T9:W9" si="1">T12+T15</f>
        <v>0</v>
      </c>
      <c r="U9" s="313">
        <f t="shared" si="1"/>
        <v>1</v>
      </c>
      <c r="V9" s="313">
        <f t="shared" si="1"/>
        <v>5</v>
      </c>
      <c r="W9" s="313">
        <f t="shared" si="1"/>
        <v>2</v>
      </c>
    </row>
    <row r="10" spans="1:23" x14ac:dyDescent="0.25">
      <c r="A10" s="311" t="s">
        <v>1</v>
      </c>
      <c r="B10" s="312" t="s">
        <v>213</v>
      </c>
      <c r="C10" s="313">
        <f>C13+C16</f>
        <v>2</v>
      </c>
      <c r="D10" s="313">
        <f>D13+D16</f>
        <v>0</v>
      </c>
      <c r="E10" s="404">
        <f>F10+G10</f>
        <v>2</v>
      </c>
      <c r="F10" s="313">
        <f>F13+F16</f>
        <v>1</v>
      </c>
      <c r="G10" s="313">
        <f>G13+G16</f>
        <v>1</v>
      </c>
      <c r="H10" s="404">
        <f>SUM(I10:P10)</f>
        <v>2</v>
      </c>
      <c r="I10" s="313">
        <f>I13+I16</f>
        <v>0</v>
      </c>
      <c r="J10" s="313">
        <f t="shared" ref="J10:Q10" si="2">J13+J16</f>
        <v>0</v>
      </c>
      <c r="K10" s="313">
        <f t="shared" si="2"/>
        <v>0</v>
      </c>
      <c r="L10" s="313">
        <f t="shared" si="2"/>
        <v>0</v>
      </c>
      <c r="M10" s="313">
        <f t="shared" si="2"/>
        <v>0</v>
      </c>
      <c r="N10" s="313">
        <f t="shared" si="2"/>
        <v>0</v>
      </c>
      <c r="O10" s="313">
        <f t="shared" si="2"/>
        <v>0</v>
      </c>
      <c r="P10" s="313">
        <f t="shared" si="2"/>
        <v>2</v>
      </c>
      <c r="Q10" s="313">
        <f t="shared" si="2"/>
        <v>0</v>
      </c>
      <c r="R10" s="404">
        <f>IF((SUM(S10:W10)=H10),SUM(S10:W10),"Sai rồi")</f>
        <v>2</v>
      </c>
      <c r="S10" s="313">
        <f>S13+S16</f>
        <v>0</v>
      </c>
      <c r="T10" s="313">
        <f t="shared" ref="T10:W10" si="3">T13+T16</f>
        <v>0</v>
      </c>
      <c r="U10" s="313">
        <f t="shared" si="3"/>
        <v>0</v>
      </c>
      <c r="V10" s="313">
        <f t="shared" si="3"/>
        <v>1</v>
      </c>
      <c r="W10" s="313">
        <f t="shared" si="3"/>
        <v>1</v>
      </c>
    </row>
    <row r="11" spans="1:23" s="346" customFormat="1" x14ac:dyDescent="0.25">
      <c r="A11" s="399">
        <v>1</v>
      </c>
      <c r="B11" s="400" t="s">
        <v>214</v>
      </c>
      <c r="C11" s="401"/>
      <c r="D11" s="401"/>
      <c r="E11" s="401"/>
      <c r="F11" s="401"/>
      <c r="G11" s="401"/>
      <c r="H11" s="401"/>
      <c r="I11" s="401"/>
      <c r="J11" s="401"/>
      <c r="K11" s="401"/>
      <c r="L11" s="401"/>
      <c r="M11" s="401"/>
      <c r="N11" s="401"/>
      <c r="O11" s="401"/>
      <c r="P11" s="401"/>
      <c r="Q11" s="401"/>
      <c r="R11" s="401"/>
      <c r="S11" s="401"/>
      <c r="T11" s="401"/>
      <c r="U11" s="401"/>
      <c r="V11" s="401"/>
      <c r="W11" s="401"/>
    </row>
    <row r="12" spans="1:23" x14ac:dyDescent="0.25">
      <c r="A12" s="314" t="s">
        <v>15</v>
      </c>
      <c r="B12" s="315" t="s">
        <v>215</v>
      </c>
      <c r="C12" s="316">
        <v>2</v>
      </c>
      <c r="D12" s="316"/>
      <c r="E12" s="404">
        <f>F12+G12</f>
        <v>2</v>
      </c>
      <c r="F12" s="316"/>
      <c r="G12" s="316">
        <v>2</v>
      </c>
      <c r="H12" s="404">
        <f>SUM(I12:P12)</f>
        <v>2</v>
      </c>
      <c r="I12" s="316"/>
      <c r="J12" s="316"/>
      <c r="K12" s="316"/>
      <c r="L12" s="316"/>
      <c r="M12" s="316"/>
      <c r="N12" s="316"/>
      <c r="O12" s="316"/>
      <c r="P12" s="316">
        <v>2</v>
      </c>
      <c r="Q12" s="316"/>
      <c r="R12" s="404">
        <f t="shared" ref="R12:R13" si="4">IF((SUM(S12:W12)=H12),SUM(S12:W12),"Sai rồi")</f>
        <v>2</v>
      </c>
      <c r="S12" s="316"/>
      <c r="T12" s="316"/>
      <c r="U12" s="316"/>
      <c r="V12" s="316">
        <v>2</v>
      </c>
      <c r="W12" s="316"/>
    </row>
    <row r="13" spans="1:23" x14ac:dyDescent="0.25">
      <c r="A13" s="314" t="s">
        <v>16</v>
      </c>
      <c r="B13" s="315" t="s">
        <v>216</v>
      </c>
      <c r="C13" s="316">
        <v>2</v>
      </c>
      <c r="D13" s="316"/>
      <c r="E13" s="404">
        <f>F13+G13</f>
        <v>2</v>
      </c>
      <c r="F13" s="316">
        <v>1</v>
      </c>
      <c r="G13" s="316">
        <v>1</v>
      </c>
      <c r="H13" s="404">
        <f>SUM(I13:P13)</f>
        <v>2</v>
      </c>
      <c r="I13" s="316"/>
      <c r="J13" s="316"/>
      <c r="K13" s="316"/>
      <c r="L13" s="316"/>
      <c r="M13" s="316"/>
      <c r="N13" s="316"/>
      <c r="O13" s="316"/>
      <c r="P13" s="316">
        <v>2</v>
      </c>
      <c r="Q13" s="316"/>
      <c r="R13" s="404">
        <f t="shared" si="4"/>
        <v>2</v>
      </c>
      <c r="S13" s="316"/>
      <c r="T13" s="316"/>
      <c r="U13" s="316"/>
      <c r="V13" s="316">
        <v>1</v>
      </c>
      <c r="W13" s="316">
        <v>1</v>
      </c>
    </row>
    <row r="14" spans="1:23" s="346" customFormat="1" x14ac:dyDescent="0.25">
      <c r="A14" s="402">
        <v>2</v>
      </c>
      <c r="B14" s="400" t="s">
        <v>8</v>
      </c>
      <c r="C14" s="401"/>
      <c r="D14" s="401"/>
      <c r="E14" s="401"/>
      <c r="F14" s="401"/>
      <c r="G14" s="401"/>
      <c r="H14" s="401"/>
      <c r="I14" s="401"/>
      <c r="J14" s="401"/>
      <c r="K14" s="401"/>
      <c r="L14" s="401"/>
      <c r="M14" s="401"/>
      <c r="N14" s="401"/>
      <c r="O14" s="401"/>
      <c r="P14" s="401"/>
      <c r="Q14" s="401"/>
      <c r="R14" s="401"/>
      <c r="S14" s="401"/>
      <c r="T14" s="401"/>
      <c r="U14" s="401"/>
      <c r="V14" s="401"/>
      <c r="W14" s="401"/>
    </row>
    <row r="15" spans="1:23" x14ac:dyDescent="0.25">
      <c r="A15" s="314">
        <v>2.1</v>
      </c>
      <c r="B15" s="315" t="s">
        <v>215</v>
      </c>
      <c r="C15" s="313">
        <f>C18+C21+C24+C27+C30+C33+C36+C39+C42+C45</f>
        <v>7</v>
      </c>
      <c r="D15" s="313">
        <f>D18+D21+D24+D27+D30+D33+D36+D39+D42+D45</f>
        <v>0</v>
      </c>
      <c r="E15" s="404">
        <f>F15+G15</f>
        <v>7</v>
      </c>
      <c r="F15" s="313">
        <f t="shared" ref="F15:W15" si="5">F18+F21+F24+F27+F30+F33+F36+F39+F42+F45</f>
        <v>0</v>
      </c>
      <c r="G15" s="313">
        <f t="shared" si="5"/>
        <v>7</v>
      </c>
      <c r="H15" s="404">
        <f>SUM(I15:P15)</f>
        <v>7</v>
      </c>
      <c r="I15" s="313">
        <f t="shared" si="5"/>
        <v>0</v>
      </c>
      <c r="J15" s="313">
        <f t="shared" si="5"/>
        <v>0</v>
      </c>
      <c r="K15" s="313">
        <f t="shared" si="5"/>
        <v>0</v>
      </c>
      <c r="L15" s="313">
        <f t="shared" si="5"/>
        <v>2</v>
      </c>
      <c r="M15" s="313">
        <f t="shared" si="5"/>
        <v>0</v>
      </c>
      <c r="N15" s="313">
        <f t="shared" si="5"/>
        <v>0</v>
      </c>
      <c r="O15" s="313">
        <f t="shared" si="5"/>
        <v>0</v>
      </c>
      <c r="P15" s="313">
        <f t="shared" si="5"/>
        <v>5</v>
      </c>
      <c r="Q15" s="313">
        <f t="shared" si="5"/>
        <v>0</v>
      </c>
      <c r="R15" s="404">
        <f t="shared" ref="R15:R16" si="6">IF((SUM(S15:W15)=H15),SUM(S15:W15),"Sai rồi")</f>
        <v>7</v>
      </c>
      <c r="S15" s="313">
        <f t="shared" si="5"/>
        <v>1</v>
      </c>
      <c r="T15" s="313">
        <f t="shared" si="5"/>
        <v>0</v>
      </c>
      <c r="U15" s="313">
        <f t="shared" si="5"/>
        <v>1</v>
      </c>
      <c r="V15" s="313">
        <f t="shared" si="5"/>
        <v>3</v>
      </c>
      <c r="W15" s="313">
        <f t="shared" si="5"/>
        <v>2</v>
      </c>
    </row>
    <row r="16" spans="1:23" x14ac:dyDescent="0.25">
      <c r="A16" s="314">
        <v>2.2000000000000002</v>
      </c>
      <c r="B16" s="315" t="s">
        <v>216</v>
      </c>
      <c r="C16" s="313">
        <f>C19+C22+C25+C28+C31+C34+C37+C40+C43+C46</f>
        <v>0</v>
      </c>
      <c r="D16" s="313">
        <f>D19+D22+D25+D28+D31+D34+D37+D40+D43+D46</f>
        <v>0</v>
      </c>
      <c r="E16" s="404">
        <f>F16+G16</f>
        <v>0</v>
      </c>
      <c r="F16" s="313">
        <f t="shared" ref="F16:W16" si="7">F19+F22+F25+F28+F31+F34+F37+F40+F43+F46</f>
        <v>0</v>
      </c>
      <c r="G16" s="313">
        <f t="shared" si="7"/>
        <v>0</v>
      </c>
      <c r="H16" s="404">
        <f>SUM(I16:P16)</f>
        <v>0</v>
      </c>
      <c r="I16" s="313">
        <f t="shared" si="7"/>
        <v>0</v>
      </c>
      <c r="J16" s="313">
        <f t="shared" si="7"/>
        <v>0</v>
      </c>
      <c r="K16" s="313">
        <f t="shared" si="7"/>
        <v>0</v>
      </c>
      <c r="L16" s="313">
        <f t="shared" si="7"/>
        <v>0</v>
      </c>
      <c r="M16" s="313">
        <f t="shared" si="7"/>
        <v>0</v>
      </c>
      <c r="N16" s="313">
        <f t="shared" si="7"/>
        <v>0</v>
      </c>
      <c r="O16" s="313">
        <f t="shared" si="7"/>
        <v>0</v>
      </c>
      <c r="P16" s="313">
        <f t="shared" si="7"/>
        <v>0</v>
      </c>
      <c r="Q16" s="313">
        <f t="shared" si="7"/>
        <v>0</v>
      </c>
      <c r="R16" s="404">
        <f t="shared" si="6"/>
        <v>0</v>
      </c>
      <c r="S16" s="313">
        <f t="shared" si="7"/>
        <v>0</v>
      </c>
      <c r="T16" s="313">
        <f t="shared" si="7"/>
        <v>0</v>
      </c>
      <c r="U16" s="313">
        <f t="shared" si="7"/>
        <v>0</v>
      </c>
      <c r="V16" s="313">
        <f t="shared" si="7"/>
        <v>0</v>
      </c>
      <c r="W16" s="313">
        <f t="shared" si="7"/>
        <v>0</v>
      </c>
    </row>
    <row r="17" spans="1:23" s="346" customFormat="1" x14ac:dyDescent="0.25">
      <c r="A17" s="403" t="s">
        <v>217</v>
      </c>
      <c r="B17" s="400" t="s">
        <v>392</v>
      </c>
      <c r="C17" s="401"/>
      <c r="D17" s="401"/>
      <c r="E17" s="401"/>
      <c r="F17" s="401"/>
      <c r="G17" s="401"/>
      <c r="H17" s="401"/>
      <c r="I17" s="401"/>
      <c r="J17" s="401"/>
      <c r="K17" s="401"/>
      <c r="L17" s="401"/>
      <c r="M17" s="401"/>
      <c r="N17" s="401"/>
      <c r="O17" s="401"/>
      <c r="P17" s="401"/>
      <c r="Q17" s="401"/>
      <c r="R17" s="401"/>
      <c r="S17" s="401"/>
      <c r="T17" s="401"/>
      <c r="U17" s="401"/>
      <c r="V17" s="401"/>
      <c r="W17" s="401"/>
    </row>
    <row r="18" spans="1:23" x14ac:dyDescent="0.25">
      <c r="A18" s="317" t="s">
        <v>218</v>
      </c>
      <c r="B18" s="315" t="s">
        <v>215</v>
      </c>
      <c r="C18" s="316"/>
      <c r="D18" s="316"/>
      <c r="E18" s="404">
        <f>F18+G18</f>
        <v>0</v>
      </c>
      <c r="F18" s="316"/>
      <c r="G18" s="316"/>
      <c r="H18" s="404">
        <f t="shared" ref="H18:H19" si="8">SUM(I18:P18)</f>
        <v>0</v>
      </c>
      <c r="I18" s="316"/>
      <c r="J18" s="316"/>
      <c r="K18" s="316"/>
      <c r="L18" s="316"/>
      <c r="M18" s="316"/>
      <c r="N18" s="316"/>
      <c r="O18" s="316"/>
      <c r="P18" s="316"/>
      <c r="Q18" s="316"/>
      <c r="R18" s="404">
        <f t="shared" ref="R18:R19" si="9">IF((SUM(S18:W18)=H18),SUM(S18:W18),"Sai rồi")</f>
        <v>0</v>
      </c>
      <c r="S18" s="316"/>
      <c r="T18" s="316"/>
      <c r="U18" s="316"/>
      <c r="V18" s="316"/>
      <c r="W18" s="316"/>
    </row>
    <row r="19" spans="1:23" x14ac:dyDescent="0.25">
      <c r="A19" s="317" t="s">
        <v>219</v>
      </c>
      <c r="B19" s="315" t="s">
        <v>216</v>
      </c>
      <c r="C19" s="316"/>
      <c r="D19" s="316"/>
      <c r="E19" s="404">
        <f>F19+G19</f>
        <v>0</v>
      </c>
      <c r="F19" s="316"/>
      <c r="G19" s="316"/>
      <c r="H19" s="404">
        <f t="shared" si="8"/>
        <v>0</v>
      </c>
      <c r="I19" s="316"/>
      <c r="J19" s="316"/>
      <c r="K19" s="316"/>
      <c r="L19" s="316"/>
      <c r="M19" s="316"/>
      <c r="N19" s="316"/>
      <c r="O19" s="316"/>
      <c r="P19" s="316"/>
      <c r="Q19" s="316"/>
      <c r="R19" s="404">
        <f t="shared" si="9"/>
        <v>0</v>
      </c>
      <c r="S19" s="316"/>
      <c r="T19" s="316"/>
      <c r="U19" s="316"/>
      <c r="V19" s="316"/>
      <c r="W19" s="316"/>
    </row>
    <row r="20" spans="1:23" s="346" customFormat="1" x14ac:dyDescent="0.25">
      <c r="A20" s="403" t="s">
        <v>220</v>
      </c>
      <c r="B20" s="400" t="s">
        <v>393</v>
      </c>
      <c r="C20" s="401"/>
      <c r="D20" s="401"/>
      <c r="E20" s="401"/>
      <c r="F20" s="401"/>
      <c r="G20" s="401"/>
      <c r="H20" s="401"/>
      <c r="I20" s="401"/>
      <c r="J20" s="401"/>
      <c r="K20" s="401"/>
      <c r="L20" s="401"/>
      <c r="M20" s="401"/>
      <c r="N20" s="401"/>
      <c r="O20" s="401"/>
      <c r="P20" s="401"/>
      <c r="Q20" s="401"/>
      <c r="R20" s="401"/>
      <c r="S20" s="401"/>
      <c r="T20" s="401"/>
      <c r="U20" s="401"/>
      <c r="V20" s="401"/>
      <c r="W20" s="401"/>
    </row>
    <row r="21" spans="1:23" x14ac:dyDescent="0.25">
      <c r="A21" s="317" t="s">
        <v>218</v>
      </c>
      <c r="B21" s="315" t="s">
        <v>215</v>
      </c>
      <c r="C21" s="316"/>
      <c r="D21" s="316"/>
      <c r="E21" s="404">
        <f t="shared" ref="E21:E22" si="10">F21+G21</f>
        <v>0</v>
      </c>
      <c r="F21" s="316"/>
      <c r="G21" s="316"/>
      <c r="H21" s="404">
        <f t="shared" ref="H21:H22" si="11">SUM(I21:P21)</f>
        <v>0</v>
      </c>
      <c r="I21" s="316"/>
      <c r="J21" s="316"/>
      <c r="K21" s="316"/>
      <c r="L21" s="316"/>
      <c r="M21" s="316"/>
      <c r="N21" s="316"/>
      <c r="O21" s="316"/>
      <c r="P21" s="316"/>
      <c r="Q21" s="316"/>
      <c r="R21" s="404">
        <f t="shared" ref="R21:R22" si="12">IF((SUM(S21:W21)=H21),SUM(S21:W21),"Sai rồi")</f>
        <v>0</v>
      </c>
      <c r="S21" s="316"/>
      <c r="T21" s="316"/>
      <c r="U21" s="316"/>
      <c r="V21" s="316"/>
      <c r="W21" s="316"/>
    </row>
    <row r="22" spans="1:23" x14ac:dyDescent="0.25">
      <c r="A22" s="317" t="s">
        <v>219</v>
      </c>
      <c r="B22" s="315" t="s">
        <v>216</v>
      </c>
      <c r="C22" s="316"/>
      <c r="D22" s="316"/>
      <c r="E22" s="404">
        <f t="shared" si="10"/>
        <v>0</v>
      </c>
      <c r="F22" s="316"/>
      <c r="G22" s="316"/>
      <c r="H22" s="404">
        <f t="shared" si="11"/>
        <v>0</v>
      </c>
      <c r="I22" s="316"/>
      <c r="J22" s="316"/>
      <c r="K22" s="316"/>
      <c r="L22" s="316"/>
      <c r="M22" s="316"/>
      <c r="N22" s="316"/>
      <c r="O22" s="316"/>
      <c r="P22" s="316"/>
      <c r="Q22" s="316"/>
      <c r="R22" s="404">
        <f t="shared" si="12"/>
        <v>0</v>
      </c>
      <c r="S22" s="316"/>
      <c r="T22" s="316"/>
      <c r="U22" s="316"/>
      <c r="V22" s="316"/>
      <c r="W22" s="316"/>
    </row>
    <row r="23" spans="1:23" s="346" customFormat="1" x14ac:dyDescent="0.25">
      <c r="A23" s="403" t="s">
        <v>394</v>
      </c>
      <c r="B23" s="400" t="s">
        <v>395</v>
      </c>
      <c r="C23" s="401"/>
      <c r="D23" s="401"/>
      <c r="E23" s="401"/>
      <c r="F23" s="401"/>
      <c r="G23" s="401"/>
      <c r="H23" s="401"/>
      <c r="I23" s="401"/>
      <c r="J23" s="401"/>
      <c r="K23" s="401"/>
      <c r="L23" s="401"/>
      <c r="M23" s="401"/>
      <c r="N23" s="401"/>
      <c r="O23" s="401"/>
      <c r="P23" s="401"/>
      <c r="Q23" s="401"/>
      <c r="R23" s="401"/>
      <c r="S23" s="401"/>
      <c r="T23" s="401"/>
      <c r="U23" s="401"/>
      <c r="V23" s="401"/>
      <c r="W23" s="401"/>
    </row>
    <row r="24" spans="1:23" x14ac:dyDescent="0.25">
      <c r="A24" s="317" t="s">
        <v>218</v>
      </c>
      <c r="B24" s="315" t="s">
        <v>215</v>
      </c>
      <c r="C24" s="316"/>
      <c r="D24" s="316"/>
      <c r="E24" s="404">
        <f t="shared" ref="E24:E25" si="13">F24+G24</f>
        <v>0</v>
      </c>
      <c r="F24" s="316"/>
      <c r="G24" s="316"/>
      <c r="H24" s="404">
        <f t="shared" ref="H24:H25" si="14">SUM(I24:P24)</f>
        <v>0</v>
      </c>
      <c r="I24" s="316"/>
      <c r="J24" s="316"/>
      <c r="K24" s="316"/>
      <c r="L24" s="316"/>
      <c r="M24" s="316"/>
      <c r="N24" s="316"/>
      <c r="O24" s="316"/>
      <c r="P24" s="316"/>
      <c r="Q24" s="316"/>
      <c r="R24" s="404">
        <f t="shared" ref="R24:R25" si="15">IF((SUM(S24:W24)=H24),SUM(S24:W24),"Sai rồi")</f>
        <v>0</v>
      </c>
      <c r="S24" s="316"/>
      <c r="T24" s="316"/>
      <c r="U24" s="316"/>
      <c r="V24" s="316"/>
      <c r="W24" s="316"/>
    </row>
    <row r="25" spans="1:23" x14ac:dyDescent="0.25">
      <c r="A25" s="317" t="s">
        <v>219</v>
      </c>
      <c r="B25" s="315" t="s">
        <v>216</v>
      </c>
      <c r="C25" s="316"/>
      <c r="D25" s="316"/>
      <c r="E25" s="404">
        <f t="shared" si="13"/>
        <v>0</v>
      </c>
      <c r="F25" s="316"/>
      <c r="G25" s="316"/>
      <c r="H25" s="404">
        <f t="shared" si="14"/>
        <v>0</v>
      </c>
      <c r="I25" s="316"/>
      <c r="J25" s="316"/>
      <c r="K25" s="316"/>
      <c r="L25" s="316"/>
      <c r="M25" s="316"/>
      <c r="N25" s="316"/>
      <c r="O25" s="316"/>
      <c r="P25" s="316"/>
      <c r="Q25" s="316"/>
      <c r="R25" s="404">
        <f t="shared" si="15"/>
        <v>0</v>
      </c>
      <c r="S25" s="316"/>
      <c r="T25" s="316"/>
      <c r="U25" s="316"/>
      <c r="V25" s="316"/>
      <c r="W25" s="316"/>
    </row>
    <row r="26" spans="1:23" s="346" customFormat="1" x14ac:dyDescent="0.25">
      <c r="A26" s="403" t="s">
        <v>396</v>
      </c>
      <c r="B26" s="400" t="s">
        <v>383</v>
      </c>
      <c r="C26" s="401"/>
      <c r="D26" s="401"/>
      <c r="E26" s="401"/>
      <c r="F26" s="401"/>
      <c r="G26" s="401"/>
      <c r="H26" s="401"/>
      <c r="I26" s="401"/>
      <c r="J26" s="401"/>
      <c r="K26" s="401"/>
      <c r="L26" s="401"/>
      <c r="M26" s="401"/>
      <c r="N26" s="401"/>
      <c r="O26" s="401"/>
      <c r="P26" s="401"/>
      <c r="Q26" s="401"/>
      <c r="R26" s="401"/>
      <c r="S26" s="401"/>
      <c r="T26" s="401"/>
      <c r="U26" s="401"/>
      <c r="V26" s="401"/>
      <c r="W26" s="401"/>
    </row>
    <row r="27" spans="1:23" x14ac:dyDescent="0.25">
      <c r="A27" s="317" t="s">
        <v>218</v>
      </c>
      <c r="B27" s="315" t="s">
        <v>215</v>
      </c>
      <c r="C27" s="316">
        <v>3</v>
      </c>
      <c r="D27" s="316"/>
      <c r="E27" s="404">
        <f t="shared" ref="E27:E28" si="16">F27+G27</f>
        <v>3</v>
      </c>
      <c r="F27" s="316"/>
      <c r="G27" s="316">
        <v>3</v>
      </c>
      <c r="H27" s="404">
        <f t="shared" ref="H27:H28" si="17">SUM(I27:P27)</f>
        <v>3</v>
      </c>
      <c r="I27" s="316"/>
      <c r="J27" s="316"/>
      <c r="K27" s="316"/>
      <c r="L27" s="316">
        <v>2</v>
      </c>
      <c r="M27" s="316"/>
      <c r="N27" s="316"/>
      <c r="O27" s="316"/>
      <c r="P27" s="316">
        <v>1</v>
      </c>
      <c r="Q27" s="316"/>
      <c r="R27" s="404">
        <f t="shared" ref="R27:R28" si="18">IF((SUM(S27:W27)=H27),SUM(S27:W27),"Sai rồi")</f>
        <v>3</v>
      </c>
      <c r="S27" s="316">
        <v>1</v>
      </c>
      <c r="T27" s="316"/>
      <c r="U27" s="316"/>
      <c r="V27" s="316">
        <v>2</v>
      </c>
      <c r="W27" s="316"/>
    </row>
    <row r="28" spans="1:23" x14ac:dyDescent="0.25">
      <c r="A28" s="317" t="s">
        <v>219</v>
      </c>
      <c r="B28" s="315" t="s">
        <v>216</v>
      </c>
      <c r="C28" s="316"/>
      <c r="D28" s="316"/>
      <c r="E28" s="404">
        <f t="shared" si="16"/>
        <v>0</v>
      </c>
      <c r="F28" s="316"/>
      <c r="G28" s="316"/>
      <c r="H28" s="404">
        <f t="shared" si="17"/>
        <v>0</v>
      </c>
      <c r="I28" s="316"/>
      <c r="J28" s="316"/>
      <c r="K28" s="316"/>
      <c r="L28" s="316"/>
      <c r="M28" s="316"/>
      <c r="N28" s="316"/>
      <c r="O28" s="316"/>
      <c r="P28" s="316"/>
      <c r="Q28" s="316"/>
      <c r="R28" s="404">
        <f t="shared" si="18"/>
        <v>0</v>
      </c>
      <c r="S28" s="316"/>
      <c r="T28" s="316"/>
      <c r="U28" s="316"/>
      <c r="V28" s="316"/>
      <c r="W28" s="316"/>
    </row>
    <row r="29" spans="1:23" s="346" customFormat="1" x14ac:dyDescent="0.25">
      <c r="A29" s="403" t="s">
        <v>397</v>
      </c>
      <c r="B29" s="400" t="s">
        <v>398</v>
      </c>
      <c r="C29" s="401"/>
      <c r="D29" s="401"/>
      <c r="E29" s="401"/>
      <c r="F29" s="401"/>
      <c r="G29" s="401"/>
      <c r="H29" s="401"/>
      <c r="I29" s="401"/>
      <c r="J29" s="401"/>
      <c r="K29" s="401"/>
      <c r="L29" s="401"/>
      <c r="M29" s="401"/>
      <c r="N29" s="401"/>
      <c r="O29" s="401"/>
      <c r="P29" s="401"/>
      <c r="Q29" s="401"/>
      <c r="R29" s="401"/>
      <c r="S29" s="401"/>
      <c r="T29" s="401"/>
      <c r="U29" s="401"/>
      <c r="V29" s="401"/>
      <c r="W29" s="401"/>
    </row>
    <row r="30" spans="1:23" x14ac:dyDescent="0.25">
      <c r="A30" s="317" t="s">
        <v>218</v>
      </c>
      <c r="B30" s="315" t="s">
        <v>215</v>
      </c>
      <c r="C30" s="316"/>
      <c r="D30" s="316"/>
      <c r="E30" s="404">
        <f t="shared" ref="E30:E31" si="19">F30+G30</f>
        <v>0</v>
      </c>
      <c r="F30" s="316"/>
      <c r="G30" s="316"/>
      <c r="H30" s="404">
        <f t="shared" ref="H30:H31" si="20">SUM(I30:P30)</f>
        <v>0</v>
      </c>
      <c r="I30" s="316"/>
      <c r="J30" s="316"/>
      <c r="K30" s="316"/>
      <c r="L30" s="316"/>
      <c r="M30" s="316"/>
      <c r="N30" s="316"/>
      <c r="O30" s="316"/>
      <c r="P30" s="316"/>
      <c r="Q30" s="316"/>
      <c r="R30" s="404">
        <f t="shared" ref="R30:R31" si="21">IF((SUM(S30:W30)=H30),SUM(S30:W30),"Sai rồi")</f>
        <v>0</v>
      </c>
      <c r="S30" s="316"/>
      <c r="T30" s="316"/>
      <c r="U30" s="316"/>
      <c r="V30" s="316"/>
      <c r="W30" s="316"/>
    </row>
    <row r="31" spans="1:23" ht="18" customHeight="1" x14ac:dyDescent="0.25">
      <c r="A31" s="317" t="s">
        <v>219</v>
      </c>
      <c r="B31" s="315" t="s">
        <v>216</v>
      </c>
      <c r="C31" s="316"/>
      <c r="D31" s="316"/>
      <c r="E31" s="404">
        <f t="shared" si="19"/>
        <v>0</v>
      </c>
      <c r="F31" s="316"/>
      <c r="G31" s="316"/>
      <c r="H31" s="404">
        <f t="shared" si="20"/>
        <v>0</v>
      </c>
      <c r="I31" s="316"/>
      <c r="J31" s="316"/>
      <c r="K31" s="316"/>
      <c r="L31" s="316"/>
      <c r="M31" s="316"/>
      <c r="N31" s="316"/>
      <c r="O31" s="316"/>
      <c r="P31" s="316"/>
      <c r="Q31" s="316"/>
      <c r="R31" s="404">
        <f t="shared" si="21"/>
        <v>0</v>
      </c>
      <c r="S31" s="316"/>
      <c r="T31" s="316"/>
      <c r="U31" s="316"/>
      <c r="V31" s="316"/>
      <c r="W31" s="316"/>
    </row>
    <row r="32" spans="1:23" s="346" customFormat="1" x14ac:dyDescent="0.25">
      <c r="A32" s="403" t="s">
        <v>399</v>
      </c>
      <c r="B32" s="400" t="s">
        <v>385</v>
      </c>
      <c r="C32" s="401"/>
      <c r="D32" s="401"/>
      <c r="E32" s="401"/>
      <c r="F32" s="401"/>
      <c r="G32" s="401"/>
      <c r="H32" s="401"/>
      <c r="I32" s="401"/>
      <c r="J32" s="401"/>
      <c r="K32" s="401"/>
      <c r="L32" s="401"/>
      <c r="M32" s="401"/>
      <c r="N32" s="401"/>
      <c r="O32" s="401"/>
      <c r="P32" s="401"/>
      <c r="Q32" s="401"/>
      <c r="R32" s="401"/>
      <c r="S32" s="401"/>
      <c r="T32" s="401"/>
      <c r="U32" s="401"/>
      <c r="V32" s="401"/>
      <c r="W32" s="401"/>
    </row>
    <row r="33" spans="1:23" x14ac:dyDescent="0.25">
      <c r="A33" s="317" t="s">
        <v>218</v>
      </c>
      <c r="B33" s="315" t="s">
        <v>215</v>
      </c>
      <c r="C33" s="316">
        <v>1</v>
      </c>
      <c r="D33" s="316"/>
      <c r="E33" s="404">
        <f t="shared" ref="E33:E34" si="22">F33+G33</f>
        <v>1</v>
      </c>
      <c r="F33" s="316"/>
      <c r="G33" s="316">
        <v>1</v>
      </c>
      <c r="H33" s="404">
        <f t="shared" ref="H33:H34" si="23">SUM(I33:P33)</f>
        <v>1</v>
      </c>
      <c r="I33" s="316"/>
      <c r="J33" s="316"/>
      <c r="K33" s="316"/>
      <c r="L33" s="316"/>
      <c r="M33" s="316"/>
      <c r="N33" s="316"/>
      <c r="O33" s="316"/>
      <c r="P33" s="316">
        <v>1</v>
      </c>
      <c r="Q33" s="316"/>
      <c r="R33" s="404">
        <f t="shared" ref="R33:R34" si="24">IF((SUM(S33:W33)=H33),SUM(S33:W33),"Sai rồi")</f>
        <v>1</v>
      </c>
      <c r="S33" s="316"/>
      <c r="T33" s="316"/>
      <c r="U33" s="316"/>
      <c r="V33" s="316">
        <v>1</v>
      </c>
      <c r="W33" s="316"/>
    </row>
    <row r="34" spans="1:23" x14ac:dyDescent="0.25">
      <c r="A34" s="317" t="s">
        <v>219</v>
      </c>
      <c r="B34" s="315" t="s">
        <v>216</v>
      </c>
      <c r="C34" s="316"/>
      <c r="D34" s="316"/>
      <c r="E34" s="404">
        <f t="shared" si="22"/>
        <v>0</v>
      </c>
      <c r="F34" s="316"/>
      <c r="G34" s="316"/>
      <c r="H34" s="404">
        <f t="shared" si="23"/>
        <v>0</v>
      </c>
      <c r="I34" s="316"/>
      <c r="J34" s="316"/>
      <c r="K34" s="316"/>
      <c r="L34" s="316"/>
      <c r="M34" s="316"/>
      <c r="N34" s="316"/>
      <c r="O34" s="316"/>
      <c r="P34" s="316"/>
      <c r="Q34" s="316"/>
      <c r="R34" s="404">
        <f t="shared" si="24"/>
        <v>0</v>
      </c>
      <c r="S34" s="316"/>
      <c r="T34" s="316"/>
      <c r="U34" s="316"/>
      <c r="V34" s="316"/>
      <c r="W34" s="316"/>
    </row>
    <row r="35" spans="1:23" s="346" customFormat="1" x14ac:dyDescent="0.25">
      <c r="A35" s="403" t="s">
        <v>400</v>
      </c>
      <c r="B35" s="400" t="s">
        <v>386</v>
      </c>
      <c r="C35" s="401"/>
      <c r="D35" s="401"/>
      <c r="E35" s="401"/>
      <c r="F35" s="401"/>
      <c r="G35" s="401"/>
      <c r="H35" s="401"/>
      <c r="I35" s="401"/>
      <c r="J35" s="401"/>
      <c r="K35" s="401"/>
      <c r="L35" s="401"/>
      <c r="M35" s="401"/>
      <c r="N35" s="401"/>
      <c r="O35" s="401"/>
      <c r="P35" s="401"/>
      <c r="Q35" s="401"/>
      <c r="R35" s="401"/>
      <c r="S35" s="401"/>
      <c r="T35" s="401"/>
      <c r="U35" s="401"/>
      <c r="V35" s="401"/>
      <c r="W35" s="401"/>
    </row>
    <row r="36" spans="1:23" x14ac:dyDescent="0.25">
      <c r="A36" s="317" t="s">
        <v>218</v>
      </c>
      <c r="B36" s="315" t="s">
        <v>215</v>
      </c>
      <c r="C36" s="316">
        <v>3</v>
      </c>
      <c r="D36" s="316"/>
      <c r="E36" s="404">
        <f t="shared" ref="E36:E37" si="25">F36+G36</f>
        <v>3</v>
      </c>
      <c r="F36" s="316"/>
      <c r="G36" s="316">
        <v>3</v>
      </c>
      <c r="H36" s="404">
        <f t="shared" ref="H36:H37" si="26">SUM(I36:P36)</f>
        <v>3</v>
      </c>
      <c r="I36" s="316"/>
      <c r="J36" s="316"/>
      <c r="K36" s="316"/>
      <c r="L36" s="316"/>
      <c r="M36" s="316"/>
      <c r="N36" s="316"/>
      <c r="O36" s="316"/>
      <c r="P36" s="316">
        <v>3</v>
      </c>
      <c r="Q36" s="316"/>
      <c r="R36" s="404">
        <f t="shared" ref="R36:R37" si="27">IF((SUM(S36:W36)=H36),SUM(S36:W36),"Sai rồi")</f>
        <v>3</v>
      </c>
      <c r="S36" s="316"/>
      <c r="T36" s="316"/>
      <c r="U36" s="316">
        <v>1</v>
      </c>
      <c r="V36" s="316"/>
      <c r="W36" s="316">
        <v>2</v>
      </c>
    </row>
    <row r="37" spans="1:23" x14ac:dyDescent="0.25">
      <c r="A37" s="317" t="s">
        <v>219</v>
      </c>
      <c r="B37" s="315" t="s">
        <v>216</v>
      </c>
      <c r="C37" s="316"/>
      <c r="D37" s="316"/>
      <c r="E37" s="404">
        <f t="shared" si="25"/>
        <v>0</v>
      </c>
      <c r="F37" s="316"/>
      <c r="G37" s="316"/>
      <c r="H37" s="404">
        <f t="shared" si="26"/>
        <v>0</v>
      </c>
      <c r="I37" s="316"/>
      <c r="J37" s="316"/>
      <c r="K37" s="316"/>
      <c r="L37" s="316"/>
      <c r="M37" s="316"/>
      <c r="N37" s="316"/>
      <c r="O37" s="316"/>
      <c r="P37" s="316"/>
      <c r="Q37" s="316"/>
      <c r="R37" s="404">
        <f t="shared" si="27"/>
        <v>0</v>
      </c>
      <c r="S37" s="316"/>
      <c r="T37" s="316"/>
      <c r="U37" s="316"/>
      <c r="V37" s="316"/>
      <c r="W37" s="316"/>
    </row>
    <row r="38" spans="1:23" s="346" customFormat="1" x14ac:dyDescent="0.25">
      <c r="A38" s="403" t="s">
        <v>401</v>
      </c>
      <c r="B38" s="400" t="s">
        <v>387</v>
      </c>
      <c r="C38" s="401"/>
      <c r="D38" s="401"/>
      <c r="E38" s="401"/>
      <c r="F38" s="401"/>
      <c r="G38" s="401"/>
      <c r="H38" s="401"/>
      <c r="I38" s="401"/>
      <c r="J38" s="401"/>
      <c r="K38" s="401"/>
      <c r="L38" s="401"/>
      <c r="M38" s="401"/>
      <c r="N38" s="401"/>
      <c r="O38" s="401"/>
      <c r="P38" s="401"/>
      <c r="Q38" s="401"/>
      <c r="R38" s="401"/>
      <c r="S38" s="401"/>
      <c r="T38" s="401"/>
      <c r="U38" s="401"/>
      <c r="V38" s="401"/>
      <c r="W38" s="401"/>
    </row>
    <row r="39" spans="1:23" x14ac:dyDescent="0.25">
      <c r="A39" s="317" t="s">
        <v>218</v>
      </c>
      <c r="B39" s="315" t="s">
        <v>215</v>
      </c>
      <c r="C39" s="316"/>
      <c r="D39" s="316"/>
      <c r="E39" s="404">
        <f t="shared" ref="E39:E40" si="28">F39+G39</f>
        <v>0</v>
      </c>
      <c r="F39" s="316"/>
      <c r="G39" s="316"/>
      <c r="H39" s="404">
        <f t="shared" ref="H39:H40" si="29">SUM(I39:P39)</f>
        <v>0</v>
      </c>
      <c r="I39" s="316"/>
      <c r="J39" s="316"/>
      <c r="K39" s="316"/>
      <c r="L39" s="316"/>
      <c r="M39" s="316"/>
      <c r="N39" s="316"/>
      <c r="O39" s="316"/>
      <c r="P39" s="316"/>
      <c r="Q39" s="316"/>
      <c r="R39" s="404">
        <f t="shared" ref="R39:R40" si="30">IF((SUM(S39:W39)=H39),SUM(S39:W39),"Sai rồi")</f>
        <v>0</v>
      </c>
      <c r="S39" s="316"/>
      <c r="T39" s="316"/>
      <c r="U39" s="316"/>
      <c r="V39" s="316"/>
      <c r="W39" s="316"/>
    </row>
    <row r="40" spans="1:23" x14ac:dyDescent="0.25">
      <c r="A40" s="317" t="s">
        <v>219</v>
      </c>
      <c r="B40" s="315" t="s">
        <v>216</v>
      </c>
      <c r="C40" s="316"/>
      <c r="D40" s="316"/>
      <c r="E40" s="404">
        <f t="shared" si="28"/>
        <v>0</v>
      </c>
      <c r="F40" s="316"/>
      <c r="G40" s="316"/>
      <c r="H40" s="404">
        <f t="shared" si="29"/>
        <v>0</v>
      </c>
      <c r="I40" s="316"/>
      <c r="J40" s="316"/>
      <c r="K40" s="316"/>
      <c r="L40" s="316"/>
      <c r="M40" s="316"/>
      <c r="N40" s="316"/>
      <c r="O40" s="316"/>
      <c r="P40" s="316"/>
      <c r="Q40" s="316"/>
      <c r="R40" s="404">
        <f t="shared" si="30"/>
        <v>0</v>
      </c>
      <c r="S40" s="316"/>
      <c r="T40" s="316"/>
      <c r="U40" s="316"/>
      <c r="V40" s="316"/>
      <c r="W40" s="316"/>
    </row>
    <row r="41" spans="1:23" s="346" customFormat="1" x14ac:dyDescent="0.25">
      <c r="A41" s="403" t="s">
        <v>402</v>
      </c>
      <c r="B41" s="400" t="s">
        <v>388</v>
      </c>
      <c r="C41" s="401"/>
      <c r="D41" s="401"/>
      <c r="E41" s="401"/>
      <c r="F41" s="401"/>
      <c r="G41" s="401"/>
      <c r="H41" s="401"/>
      <c r="I41" s="401"/>
      <c r="J41" s="401"/>
      <c r="K41" s="401"/>
      <c r="L41" s="401"/>
      <c r="M41" s="401"/>
      <c r="N41" s="401"/>
      <c r="O41" s="401"/>
      <c r="P41" s="401"/>
      <c r="Q41" s="401"/>
      <c r="R41" s="401"/>
      <c r="S41" s="401"/>
      <c r="T41" s="401"/>
      <c r="U41" s="401"/>
      <c r="V41" s="401"/>
      <c r="W41" s="401"/>
    </row>
    <row r="42" spans="1:23" x14ac:dyDescent="0.25">
      <c r="A42" s="317" t="s">
        <v>218</v>
      </c>
      <c r="B42" s="315" t="s">
        <v>215</v>
      </c>
      <c r="C42" s="316"/>
      <c r="D42" s="316"/>
      <c r="E42" s="404">
        <f t="shared" ref="E42:E43" si="31">F42+G42</f>
        <v>0</v>
      </c>
      <c r="F42" s="316"/>
      <c r="G42" s="316"/>
      <c r="H42" s="404">
        <f t="shared" ref="H42:H43" si="32">SUM(I42:P42)</f>
        <v>0</v>
      </c>
      <c r="I42" s="316"/>
      <c r="J42" s="316"/>
      <c r="K42" s="316"/>
      <c r="L42" s="316"/>
      <c r="M42" s="316"/>
      <c r="N42" s="316"/>
      <c r="O42" s="316"/>
      <c r="P42" s="316"/>
      <c r="Q42" s="316"/>
      <c r="R42" s="404">
        <f t="shared" ref="R42:R43" si="33">IF((SUM(S42:W42)=H42),SUM(S42:W42),"Sai rồi")</f>
        <v>0</v>
      </c>
      <c r="S42" s="316"/>
      <c r="T42" s="316"/>
      <c r="U42" s="316"/>
      <c r="V42" s="316"/>
      <c r="W42" s="316"/>
    </row>
    <row r="43" spans="1:23" x14ac:dyDescent="0.25">
      <c r="A43" s="317" t="s">
        <v>219</v>
      </c>
      <c r="B43" s="315" t="s">
        <v>216</v>
      </c>
      <c r="C43" s="316"/>
      <c r="D43" s="316"/>
      <c r="E43" s="404">
        <f t="shared" si="31"/>
        <v>0</v>
      </c>
      <c r="F43" s="316"/>
      <c r="G43" s="316"/>
      <c r="H43" s="404">
        <f t="shared" si="32"/>
        <v>0</v>
      </c>
      <c r="I43" s="316"/>
      <c r="J43" s="316"/>
      <c r="K43" s="316"/>
      <c r="L43" s="316"/>
      <c r="M43" s="316"/>
      <c r="N43" s="316"/>
      <c r="O43" s="316"/>
      <c r="P43" s="316"/>
      <c r="Q43" s="316"/>
      <c r="R43" s="404">
        <f t="shared" si="33"/>
        <v>0</v>
      </c>
      <c r="S43" s="316"/>
      <c r="T43" s="316"/>
      <c r="U43" s="316"/>
      <c r="V43" s="316"/>
      <c r="W43" s="316"/>
    </row>
    <row r="44" spans="1:23" s="346" customFormat="1" x14ac:dyDescent="0.25">
      <c r="A44" s="403" t="s">
        <v>403</v>
      </c>
      <c r="B44" s="400" t="s">
        <v>389</v>
      </c>
      <c r="C44" s="401"/>
      <c r="D44" s="401"/>
      <c r="E44" s="401"/>
      <c r="F44" s="401"/>
      <c r="G44" s="401"/>
      <c r="H44" s="401"/>
      <c r="I44" s="401"/>
      <c r="J44" s="401"/>
      <c r="K44" s="401"/>
      <c r="L44" s="401"/>
      <c r="M44" s="401"/>
      <c r="N44" s="401"/>
      <c r="O44" s="401"/>
      <c r="P44" s="401"/>
      <c r="Q44" s="401"/>
      <c r="R44" s="401"/>
      <c r="S44" s="401"/>
      <c r="T44" s="401"/>
      <c r="U44" s="401"/>
      <c r="V44" s="401"/>
      <c r="W44" s="401"/>
    </row>
    <row r="45" spans="1:23" x14ac:dyDescent="0.25">
      <c r="A45" s="317" t="s">
        <v>218</v>
      </c>
      <c r="B45" s="315" t="s">
        <v>215</v>
      </c>
      <c r="C45" s="316"/>
      <c r="D45" s="316"/>
      <c r="E45" s="404">
        <f t="shared" ref="E45:E46" si="34">F45+G45</f>
        <v>0</v>
      </c>
      <c r="F45" s="316"/>
      <c r="G45" s="316"/>
      <c r="H45" s="404">
        <f t="shared" ref="H45:H46" si="35">SUM(I45:P45)</f>
        <v>0</v>
      </c>
      <c r="I45" s="316"/>
      <c r="J45" s="316"/>
      <c r="K45" s="316"/>
      <c r="L45" s="316"/>
      <c r="M45" s="316"/>
      <c r="N45" s="316"/>
      <c r="O45" s="316"/>
      <c r="P45" s="316"/>
      <c r="Q45" s="316"/>
      <c r="R45" s="404">
        <f t="shared" ref="R45:R46" si="36">IF((SUM(S45:W45)=H45),SUM(S45:W45),"Sai rồi")</f>
        <v>0</v>
      </c>
      <c r="S45" s="316"/>
      <c r="T45" s="316"/>
      <c r="U45" s="316"/>
      <c r="V45" s="316"/>
      <c r="W45" s="316"/>
    </row>
    <row r="46" spans="1:23" x14ac:dyDescent="0.25">
      <c r="A46" s="317" t="s">
        <v>219</v>
      </c>
      <c r="B46" s="315" t="s">
        <v>216</v>
      </c>
      <c r="C46" s="316"/>
      <c r="D46" s="316"/>
      <c r="E46" s="404">
        <f t="shared" si="34"/>
        <v>0</v>
      </c>
      <c r="F46" s="316"/>
      <c r="G46" s="316"/>
      <c r="H46" s="404">
        <f t="shared" si="35"/>
        <v>0</v>
      </c>
      <c r="I46" s="316"/>
      <c r="J46" s="316"/>
      <c r="K46" s="316"/>
      <c r="L46" s="316"/>
      <c r="M46" s="316"/>
      <c r="N46" s="316"/>
      <c r="O46" s="316"/>
      <c r="P46" s="316"/>
      <c r="Q46" s="316"/>
      <c r="R46" s="404">
        <f t="shared" si="36"/>
        <v>0</v>
      </c>
      <c r="S46" s="316"/>
      <c r="T46" s="316"/>
      <c r="U46" s="316"/>
      <c r="V46" s="316"/>
      <c r="W46" s="316"/>
    </row>
    <row r="47" spans="1:23" ht="4.5" customHeight="1" x14ac:dyDescent="0.25">
      <c r="A47" s="294"/>
      <c r="B47" s="295"/>
      <c r="C47" s="298"/>
      <c r="D47" s="298"/>
      <c r="E47" s="298"/>
      <c r="F47" s="298"/>
      <c r="G47" s="298"/>
      <c r="H47" s="298"/>
      <c r="I47" s="298"/>
      <c r="J47" s="298"/>
      <c r="K47" s="298"/>
      <c r="L47" s="298"/>
      <c r="M47" s="298"/>
      <c r="N47" s="298"/>
      <c r="O47" s="298"/>
      <c r="P47" s="298"/>
      <c r="Q47" s="298"/>
      <c r="R47" s="298"/>
      <c r="S47" s="298"/>
      <c r="T47" s="298"/>
      <c r="U47" s="298"/>
      <c r="V47" s="298"/>
      <c r="W47" s="298"/>
    </row>
    <row r="48" spans="1:23" ht="16.5" x14ac:dyDescent="0.25">
      <c r="A48" s="296"/>
      <c r="B48" s="609" t="str">
        <f>TT!C7</f>
        <v>Kon Tum, ngày 15 tháng 06 năm 2022</v>
      </c>
      <c r="C48" s="609"/>
      <c r="D48" s="609"/>
      <c r="E48" s="609"/>
      <c r="F48" s="609"/>
      <c r="G48" s="609"/>
      <c r="H48" s="297"/>
      <c r="I48" s="297"/>
      <c r="J48" s="297"/>
      <c r="K48" s="224"/>
      <c r="L48" s="225"/>
      <c r="M48" s="225"/>
      <c r="N48" s="224"/>
      <c r="O48" s="225"/>
      <c r="P48" s="638" t="str">
        <f>B48</f>
        <v>Kon Tum, ngày 15 tháng 06 năm 2022</v>
      </c>
      <c r="Q48" s="638"/>
      <c r="R48" s="638"/>
      <c r="S48" s="638"/>
      <c r="T48" s="638"/>
      <c r="U48" s="638"/>
      <c r="V48" s="638"/>
      <c r="W48" s="165"/>
    </row>
    <row r="49" spans="1:23" ht="16.5" x14ac:dyDescent="0.25">
      <c r="A49" s="116"/>
      <c r="B49" s="598" t="str">
        <f>TT!A6</f>
        <v>NGƯỜI LẬP BIỂU</v>
      </c>
      <c r="C49" s="598"/>
      <c r="D49" s="598"/>
      <c r="E49" s="598"/>
      <c r="F49" s="598"/>
      <c r="G49" s="598"/>
      <c r="H49" s="218"/>
      <c r="I49" s="218"/>
      <c r="J49" s="218"/>
      <c r="K49" s="226"/>
      <c r="L49" s="226"/>
      <c r="M49" s="226"/>
      <c r="N49" s="227"/>
      <c r="O49" s="223"/>
      <c r="P49" s="639" t="str">
        <f>TT!C5</f>
        <v>CỤC TRƯỞNG</v>
      </c>
      <c r="Q49" s="639"/>
      <c r="R49" s="639"/>
      <c r="S49" s="639"/>
      <c r="T49" s="639"/>
      <c r="U49" s="639"/>
      <c r="V49" s="639"/>
      <c r="W49" s="223"/>
    </row>
    <row r="50" spans="1:23" ht="16.5" x14ac:dyDescent="0.25">
      <c r="B50" s="207"/>
      <c r="C50" s="207"/>
      <c r="D50" s="208"/>
      <c r="E50" s="208"/>
      <c r="F50" s="208"/>
      <c r="G50" s="207"/>
      <c r="H50" s="207"/>
      <c r="I50" s="207"/>
      <c r="J50" s="207"/>
      <c r="K50" s="208"/>
      <c r="L50" s="208"/>
      <c r="M50" s="208"/>
      <c r="N50" s="208"/>
      <c r="O50" s="208"/>
      <c r="P50" s="228"/>
      <c r="Q50" s="228"/>
      <c r="R50" s="228"/>
      <c r="S50" s="228"/>
      <c r="T50" s="228"/>
      <c r="U50" s="228"/>
      <c r="V50" s="228"/>
    </row>
    <row r="51" spans="1:23" ht="16.5" x14ac:dyDescent="0.25">
      <c r="B51" s="207"/>
      <c r="C51" s="207"/>
      <c r="D51" s="208"/>
      <c r="E51" s="208"/>
      <c r="F51" s="208"/>
      <c r="G51" s="207"/>
      <c r="H51" s="207"/>
      <c r="I51" s="207"/>
      <c r="J51" s="207"/>
      <c r="K51" s="208"/>
      <c r="L51" s="208"/>
      <c r="M51" s="208"/>
      <c r="N51" s="208"/>
      <c r="O51" s="208"/>
      <c r="P51" s="228"/>
      <c r="Q51" s="228"/>
      <c r="R51" s="228"/>
      <c r="S51" s="228"/>
      <c r="T51" s="228"/>
      <c r="U51" s="228"/>
      <c r="V51" s="228"/>
    </row>
    <row r="52" spans="1:23" ht="16.5" x14ac:dyDescent="0.25">
      <c r="B52" s="207"/>
      <c r="C52" s="207"/>
      <c r="D52" s="208"/>
      <c r="E52" s="208"/>
      <c r="F52" s="208"/>
      <c r="G52" s="207"/>
      <c r="H52" s="207"/>
      <c r="I52" s="207"/>
      <c r="J52" s="207"/>
      <c r="K52" s="208"/>
      <c r="L52" s="208"/>
      <c r="M52" s="208"/>
      <c r="N52" s="208"/>
      <c r="O52" s="208"/>
      <c r="P52" s="228"/>
      <c r="Q52" s="228"/>
      <c r="R52" s="228"/>
      <c r="S52" s="228"/>
      <c r="T52" s="228"/>
      <c r="U52" s="228"/>
      <c r="V52" s="228"/>
    </row>
    <row r="53" spans="1:23" ht="16.5" x14ac:dyDescent="0.25">
      <c r="B53" s="207"/>
      <c r="C53" s="207"/>
      <c r="D53" s="208"/>
      <c r="E53" s="208"/>
      <c r="F53" s="208"/>
      <c r="G53" s="207"/>
      <c r="H53" s="207"/>
      <c r="I53" s="207"/>
      <c r="J53" s="207"/>
      <c r="K53" s="208"/>
      <c r="L53" s="208"/>
      <c r="M53" s="208"/>
      <c r="N53" s="208"/>
      <c r="O53" s="208"/>
      <c r="P53" s="228"/>
      <c r="Q53" s="228"/>
      <c r="R53" s="228"/>
      <c r="S53" s="228"/>
      <c r="T53" s="228"/>
      <c r="U53" s="228"/>
      <c r="V53" s="228"/>
    </row>
    <row r="54" spans="1:23" ht="16.5" x14ac:dyDescent="0.25">
      <c r="B54" s="599" t="str">
        <f>TT!C6</f>
        <v>PHẠM ANH VŨ</v>
      </c>
      <c r="C54" s="599"/>
      <c r="D54" s="599"/>
      <c r="E54" s="599"/>
      <c r="F54" s="599"/>
      <c r="G54" s="599"/>
      <c r="H54" s="219"/>
      <c r="I54" s="219"/>
      <c r="J54" s="219"/>
      <c r="K54" s="208"/>
      <c r="L54" s="208"/>
      <c r="M54" s="208"/>
      <c r="N54" s="208"/>
      <c r="O54" s="208"/>
      <c r="P54" s="640" t="str">
        <f>TT!C3</f>
        <v>CAO MINH HOÀNG TÙNG</v>
      </c>
      <c r="Q54" s="640"/>
      <c r="R54" s="640"/>
      <c r="S54" s="640"/>
      <c r="T54" s="640"/>
      <c r="U54" s="640"/>
      <c r="V54" s="640"/>
    </row>
  </sheetData>
  <sheetProtection formatCells="0" selectLockedCells="1"/>
  <protectedRanges>
    <protectedRange sqref="C9:W10 E12:E13 H12:H13 R12:R13 E18:E19 H18:H19 R18:R19 E21:E22 H21:H22 R21:R22 E24:E25 H24:H25 R24:R25 E27:E28 H27:H28 R27:R28 E30:E31 H30:H31 R30:R31 E33:E34 C15:W16" name="Range1"/>
  </protectedRanges>
  <mergeCells count="34">
    <mergeCell ref="B48:G48"/>
    <mergeCell ref="P48:V48"/>
    <mergeCell ref="B49:G49"/>
    <mergeCell ref="P49:V49"/>
    <mergeCell ref="B54:G54"/>
    <mergeCell ref="P54:V54"/>
    <mergeCell ref="R3:W3"/>
    <mergeCell ref="E4:G5"/>
    <mergeCell ref="H4:Q4"/>
    <mergeCell ref="R4:R7"/>
    <mergeCell ref="S4:W4"/>
    <mergeCell ref="H5:H7"/>
    <mergeCell ref="I5:P5"/>
    <mergeCell ref="A3:A7"/>
    <mergeCell ref="B3:B7"/>
    <mergeCell ref="C3:C7"/>
    <mergeCell ref="D3:D7"/>
    <mergeCell ref="E3:Q3"/>
    <mergeCell ref="A1:E1"/>
    <mergeCell ref="R1:W1"/>
    <mergeCell ref="P6:P7"/>
    <mergeCell ref="E6:E7"/>
    <mergeCell ref="F6:G6"/>
    <mergeCell ref="I6:K6"/>
    <mergeCell ref="L6:N6"/>
    <mergeCell ref="O6:O7"/>
    <mergeCell ref="Q5:Q7"/>
    <mergeCell ref="R2:W2"/>
    <mergeCell ref="S5:S7"/>
    <mergeCell ref="T5:T7"/>
    <mergeCell ref="U5:U7"/>
    <mergeCell ref="V5:V7"/>
    <mergeCell ref="W5:W7"/>
    <mergeCell ref="F1:Q1"/>
  </mergeCells>
  <pageMargins left="0.33" right="0.31496062992126" top="0.42" bottom="0.39" header="0.31496062992126" footer="0.31496062992126"/>
  <pageSetup paperSize="9" scale="85" orientation="landscape" r:id="rId1"/>
  <ignoredErrors>
    <ignoredError sqref="C9:D10 D15:D16 E12:E13 E18:E46 F9:F10 G9:G10 H13 H18:H46 S9:W10 S15 S16 C15:C16 C14 C17" unlockedFormula="1"/>
    <ignoredError sqref="E9:E10 H9:H10 R9:R10 E15 E16 H16 H15 R15 R16" formula="1"/>
    <ignoredError sqref="I9:Q10 I16:Q16 I15:Q15 F15:G15 F16:G16" formula="1"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70C0"/>
  </sheetPr>
  <dimension ref="A1:U26"/>
  <sheetViews>
    <sheetView view="pageBreakPreview" topLeftCell="A4" zoomScaleNormal="100" zoomScaleSheetLayoutView="100" workbookViewId="0">
      <selection activeCell="P16" sqref="P16"/>
    </sheetView>
  </sheetViews>
  <sheetFormatPr defaultRowHeight="15.75" x14ac:dyDescent="0.25"/>
  <cols>
    <col min="1" max="1" width="3.875" customWidth="1"/>
    <col min="2" max="2" width="25.375" customWidth="1"/>
    <col min="3" max="3" width="5.25" style="112" bestFit="1" customWidth="1"/>
    <col min="4" max="4" width="6" style="112" customWidth="1"/>
    <col min="5" max="5" width="4.625" style="112" bestFit="1" customWidth="1"/>
    <col min="6" max="6" width="5.625" style="112" bestFit="1" customWidth="1"/>
    <col min="7" max="7" width="5.5" style="112" customWidth="1"/>
    <col min="8" max="8" width="4.625" style="112" bestFit="1" customWidth="1"/>
    <col min="9" max="9" width="5.25" style="112" bestFit="1" customWidth="1"/>
    <col min="10" max="10" width="6.125" style="112" bestFit="1" customWidth="1"/>
    <col min="11" max="11" width="4.625" style="112" bestFit="1" customWidth="1"/>
    <col min="12" max="12" width="5.75" style="112" bestFit="1" customWidth="1"/>
    <col min="13" max="13" width="6.625" style="112" bestFit="1" customWidth="1"/>
    <col min="14" max="14" width="5" style="112" bestFit="1" customWidth="1"/>
    <col min="15" max="15" width="6.375" style="112" bestFit="1" customWidth="1"/>
    <col min="16" max="16" width="7.25" style="112" customWidth="1"/>
    <col min="17" max="17" width="8.25" style="112" customWidth="1"/>
    <col min="18" max="18" width="8.375" style="112" customWidth="1"/>
    <col min="19" max="19" width="6.75" style="112" customWidth="1"/>
    <col min="20" max="20" width="7.25" style="112" customWidth="1"/>
    <col min="21" max="21" width="8.375" style="112" customWidth="1"/>
  </cols>
  <sheetData>
    <row r="1" spans="1:21" ht="66" customHeight="1" x14ac:dyDescent="0.25">
      <c r="A1" s="512" t="s">
        <v>325</v>
      </c>
      <c r="B1" s="512"/>
      <c r="C1" s="512"/>
      <c r="D1" s="512"/>
      <c r="E1" s="299"/>
      <c r="F1" s="555" t="s">
        <v>404</v>
      </c>
      <c r="G1" s="555"/>
      <c r="H1" s="555"/>
      <c r="I1" s="555"/>
      <c r="J1" s="555"/>
      <c r="K1" s="555"/>
      <c r="L1" s="555"/>
      <c r="M1" s="555"/>
      <c r="N1" s="555"/>
      <c r="O1" s="555"/>
      <c r="P1" s="555"/>
      <c r="Q1" s="648" t="str">
        <f>TT!C2</f>
        <v>Đơn vị  báo cáo: CỤC THADS TỈNH KON TUM
Đơn vị nhận báo cáo: BAN PHÁP CHẾ HĐND TỈNH KON TUM</v>
      </c>
      <c r="R1" s="648"/>
      <c r="S1" s="648"/>
      <c r="T1" s="648"/>
      <c r="U1" s="648"/>
    </row>
    <row r="2" spans="1:21" x14ac:dyDescent="0.25">
      <c r="Q2" s="624" t="s">
        <v>221</v>
      </c>
      <c r="R2" s="624"/>
      <c r="S2" s="624"/>
      <c r="T2" s="624"/>
      <c r="U2" s="624"/>
    </row>
    <row r="3" spans="1:21" x14ac:dyDescent="0.25">
      <c r="A3" s="641" t="s">
        <v>136</v>
      </c>
      <c r="B3" s="641" t="s">
        <v>157</v>
      </c>
      <c r="C3" s="644" t="s">
        <v>222</v>
      </c>
      <c r="D3" s="644"/>
      <c r="E3" s="644"/>
      <c r="F3" s="644" t="s">
        <v>223</v>
      </c>
      <c r="G3" s="644"/>
      <c r="H3" s="644"/>
      <c r="I3" s="644" t="s">
        <v>224</v>
      </c>
      <c r="J3" s="644"/>
      <c r="K3" s="644"/>
      <c r="L3" s="644" t="s">
        <v>225</v>
      </c>
      <c r="M3" s="644"/>
      <c r="N3" s="644"/>
      <c r="O3" s="644"/>
      <c r="P3" s="644"/>
      <c r="Q3" s="644"/>
      <c r="R3" s="644"/>
      <c r="S3" s="644" t="s">
        <v>226</v>
      </c>
      <c r="T3" s="644"/>
      <c r="U3" s="644"/>
    </row>
    <row r="4" spans="1:21" x14ac:dyDescent="0.25">
      <c r="A4" s="643"/>
      <c r="B4" s="643"/>
      <c r="C4" s="644"/>
      <c r="D4" s="644"/>
      <c r="E4" s="644"/>
      <c r="F4" s="644"/>
      <c r="G4" s="644"/>
      <c r="H4" s="644"/>
      <c r="I4" s="644"/>
      <c r="J4" s="644"/>
      <c r="K4" s="644"/>
      <c r="L4" s="644" t="s">
        <v>227</v>
      </c>
      <c r="M4" s="644"/>
      <c r="N4" s="644"/>
      <c r="O4" s="644"/>
      <c r="P4" s="644" t="s">
        <v>228</v>
      </c>
      <c r="Q4" s="644"/>
      <c r="R4" s="644"/>
      <c r="S4" s="644"/>
      <c r="T4" s="644"/>
      <c r="U4" s="644"/>
    </row>
    <row r="5" spans="1:21" x14ac:dyDescent="0.25">
      <c r="A5" s="643"/>
      <c r="B5" s="643"/>
      <c r="C5" s="644"/>
      <c r="D5" s="644"/>
      <c r="E5" s="644"/>
      <c r="F5" s="644"/>
      <c r="G5" s="644"/>
      <c r="H5" s="644"/>
      <c r="I5" s="644"/>
      <c r="J5" s="644"/>
      <c r="K5" s="644"/>
      <c r="L5" s="641" t="s">
        <v>12</v>
      </c>
      <c r="M5" s="644" t="s">
        <v>4</v>
      </c>
      <c r="N5" s="644"/>
      <c r="O5" s="644"/>
      <c r="P5" s="641" t="s">
        <v>12</v>
      </c>
      <c r="Q5" s="644" t="s">
        <v>4</v>
      </c>
      <c r="R5" s="644"/>
      <c r="S5" s="644"/>
      <c r="T5" s="644"/>
      <c r="U5" s="644"/>
    </row>
    <row r="6" spans="1:21" x14ac:dyDescent="0.25">
      <c r="A6" s="643"/>
      <c r="B6" s="643"/>
      <c r="C6" s="641" t="s">
        <v>229</v>
      </c>
      <c r="D6" s="641" t="s">
        <v>230</v>
      </c>
      <c r="E6" s="641" t="s">
        <v>231</v>
      </c>
      <c r="F6" s="641" t="s">
        <v>232</v>
      </c>
      <c r="G6" s="641" t="s">
        <v>230</v>
      </c>
      <c r="H6" s="641" t="s">
        <v>231</v>
      </c>
      <c r="I6" s="641" t="s">
        <v>229</v>
      </c>
      <c r="J6" s="641" t="s">
        <v>230</v>
      </c>
      <c r="K6" s="641" t="s">
        <v>231</v>
      </c>
      <c r="L6" s="643"/>
      <c r="M6" s="641" t="s">
        <v>215</v>
      </c>
      <c r="N6" s="641" t="s">
        <v>216</v>
      </c>
      <c r="O6" s="641" t="s">
        <v>233</v>
      </c>
      <c r="P6" s="643"/>
      <c r="Q6" s="641" t="s">
        <v>234</v>
      </c>
      <c r="R6" s="641" t="s">
        <v>235</v>
      </c>
      <c r="S6" s="641" t="s">
        <v>12</v>
      </c>
      <c r="T6" s="641" t="s">
        <v>236</v>
      </c>
      <c r="U6" s="641" t="s">
        <v>198</v>
      </c>
    </row>
    <row r="7" spans="1:21" ht="34.5" customHeight="1" x14ac:dyDescent="0.25">
      <c r="A7" s="642"/>
      <c r="B7" s="642"/>
      <c r="C7" s="642"/>
      <c r="D7" s="642"/>
      <c r="E7" s="642"/>
      <c r="F7" s="642"/>
      <c r="G7" s="642"/>
      <c r="H7" s="642"/>
      <c r="I7" s="642"/>
      <c r="J7" s="642"/>
      <c r="K7" s="642"/>
      <c r="L7" s="642"/>
      <c r="M7" s="642"/>
      <c r="N7" s="642"/>
      <c r="O7" s="642"/>
      <c r="P7" s="642"/>
      <c r="Q7" s="642"/>
      <c r="R7" s="642"/>
      <c r="S7" s="642"/>
      <c r="T7" s="642"/>
      <c r="U7" s="642"/>
    </row>
    <row r="8" spans="1:21" x14ac:dyDescent="0.25">
      <c r="A8" s="649" t="s">
        <v>3</v>
      </c>
      <c r="B8" s="649"/>
      <c r="C8" s="265">
        <v>1</v>
      </c>
      <c r="D8" s="113">
        <v>2</v>
      </c>
      <c r="E8" s="113">
        <v>3</v>
      </c>
      <c r="F8" s="113">
        <v>4</v>
      </c>
      <c r="G8" s="113">
        <v>5</v>
      </c>
      <c r="H8" s="113">
        <v>6</v>
      </c>
      <c r="I8" s="113">
        <v>7</v>
      </c>
      <c r="J8" s="113">
        <v>8</v>
      </c>
      <c r="K8" s="113">
        <v>9</v>
      </c>
      <c r="L8" s="113">
        <v>10</v>
      </c>
      <c r="M8" s="113">
        <v>11</v>
      </c>
      <c r="N8" s="113">
        <v>12</v>
      </c>
      <c r="O8" s="113">
        <v>13</v>
      </c>
      <c r="P8" s="113">
        <v>14</v>
      </c>
      <c r="Q8" s="113">
        <v>15</v>
      </c>
      <c r="R8" s="113">
        <v>16</v>
      </c>
      <c r="S8" s="113">
        <v>17</v>
      </c>
      <c r="T8" s="113">
        <v>18</v>
      </c>
      <c r="U8" s="113">
        <v>19</v>
      </c>
    </row>
    <row r="9" spans="1:21" x14ac:dyDescent="0.25">
      <c r="A9" s="645" t="s">
        <v>12</v>
      </c>
      <c r="B9" s="645"/>
      <c r="C9" s="405">
        <f>SUM(C10:C20)</f>
        <v>7</v>
      </c>
      <c r="D9" s="405">
        <f t="shared" ref="D9:E9" si="0">SUM(D10:D20)</f>
        <v>8</v>
      </c>
      <c r="E9" s="405">
        <f t="shared" si="0"/>
        <v>6</v>
      </c>
      <c r="F9" s="405">
        <f t="shared" ref="F9" si="1">SUM(F10:F20)</f>
        <v>0</v>
      </c>
      <c r="G9" s="405">
        <f t="shared" ref="G9" si="2">SUM(G10:G20)</f>
        <v>0</v>
      </c>
      <c r="H9" s="405">
        <f t="shared" ref="H9" si="3">SUM(H10:H20)</f>
        <v>0</v>
      </c>
      <c r="I9" s="405">
        <f t="shared" ref="I9" si="4">SUM(I10:I20)</f>
        <v>6</v>
      </c>
      <c r="J9" s="405">
        <f t="shared" ref="J9" si="5">SUM(J10:J20)</f>
        <v>6</v>
      </c>
      <c r="K9" s="405">
        <f t="shared" ref="K9" si="6">SUM(K10:K20)</f>
        <v>6</v>
      </c>
      <c r="L9" s="405">
        <f>IF((SUM(M9:O9)=E9),SUM(M9:O9),"Sai rồi")</f>
        <v>6</v>
      </c>
      <c r="M9" s="405">
        <f t="shared" ref="M9" si="7">SUM(M10:M20)</f>
        <v>5</v>
      </c>
      <c r="N9" s="405">
        <f t="shared" ref="N9" si="8">SUM(N10:N20)</f>
        <v>1</v>
      </c>
      <c r="O9" s="405">
        <f t="shared" ref="O9" si="9">SUM(O10:O20)</f>
        <v>0</v>
      </c>
      <c r="P9" s="405">
        <f>IF((SUM(Q9:R9)=L9),SUM(Q9:R9),"Sai rồi")</f>
        <v>6</v>
      </c>
      <c r="Q9" s="405">
        <f t="shared" ref="Q9" si="10">SUM(Q10:Q20)</f>
        <v>6</v>
      </c>
      <c r="R9" s="405">
        <f t="shared" ref="R9" si="11">SUM(R10:R20)</f>
        <v>0</v>
      </c>
      <c r="S9" s="405">
        <f>IF((SUM(T9:U9)=Q9),SUM(T9:U9),"Sai rồi")</f>
        <v>6</v>
      </c>
      <c r="T9" s="405">
        <f t="shared" ref="T9" si="12">SUM(T10:T20)</f>
        <v>5</v>
      </c>
      <c r="U9" s="405">
        <f t="shared" ref="U9" si="13">SUM(U10:U20)</f>
        <v>1</v>
      </c>
    </row>
    <row r="10" spans="1:21" x14ac:dyDescent="0.25">
      <c r="A10" s="229">
        <v>1</v>
      </c>
      <c r="B10" s="230" t="s">
        <v>237</v>
      </c>
      <c r="C10" s="405">
        <v>3</v>
      </c>
      <c r="D10" s="405">
        <v>4</v>
      </c>
      <c r="E10" s="405">
        <v>2</v>
      </c>
      <c r="F10" s="277"/>
      <c r="G10" s="277"/>
      <c r="H10" s="277"/>
      <c r="I10" s="394">
        <v>2</v>
      </c>
      <c r="J10" s="394">
        <v>2</v>
      </c>
      <c r="K10" s="394">
        <v>2</v>
      </c>
      <c r="L10" s="393">
        <f>IF((SUM(M10:O10)=E10),SUM(M10:O10),"Sai rồi")</f>
        <v>2</v>
      </c>
      <c r="M10" s="277">
        <v>1</v>
      </c>
      <c r="N10" s="277">
        <v>1</v>
      </c>
      <c r="O10" s="277"/>
      <c r="P10" s="405">
        <f t="shared" ref="P10:P20" si="14">IF((SUM(Q10:R10)=L10),SUM(Q10:R10),"Sai rồi")</f>
        <v>2</v>
      </c>
      <c r="Q10" s="277">
        <v>2</v>
      </c>
      <c r="R10" s="277"/>
      <c r="S10" s="405">
        <f t="shared" ref="S10:S20" si="15">IF((SUM(T10:U10)=Q10),SUM(T10:U10),"Sai rồi")</f>
        <v>2</v>
      </c>
      <c r="T10" s="277">
        <v>1</v>
      </c>
      <c r="U10" s="277">
        <v>1</v>
      </c>
    </row>
    <row r="11" spans="1:21" x14ac:dyDescent="0.25">
      <c r="A11" s="229">
        <v>2</v>
      </c>
      <c r="B11" s="213" t="s">
        <v>380</v>
      </c>
      <c r="C11" s="405"/>
      <c r="D11" s="405"/>
      <c r="E11" s="405"/>
      <c r="F11" s="277"/>
      <c r="G11" s="277"/>
      <c r="H11" s="277"/>
      <c r="I11" s="406"/>
      <c r="J11" s="406"/>
      <c r="K11" s="406"/>
      <c r="L11" s="405">
        <f t="shared" ref="L11:L20" si="16">IF((SUM(M11:O11)=E11),SUM(M11:O11),"Sai rồi")</f>
        <v>0</v>
      </c>
      <c r="M11" s="277"/>
      <c r="N11" s="277"/>
      <c r="O11" s="277"/>
      <c r="P11" s="405">
        <f t="shared" si="14"/>
        <v>0</v>
      </c>
      <c r="Q11" s="277"/>
      <c r="R11" s="277"/>
      <c r="S11" s="405">
        <f t="shared" si="15"/>
        <v>0</v>
      </c>
      <c r="T11" s="277"/>
      <c r="U11" s="277"/>
    </row>
    <row r="12" spans="1:21" x14ac:dyDescent="0.25">
      <c r="A12" s="229">
        <v>3</v>
      </c>
      <c r="B12" s="213" t="s">
        <v>381</v>
      </c>
      <c r="C12" s="405"/>
      <c r="D12" s="405"/>
      <c r="E12" s="405"/>
      <c r="F12" s="277"/>
      <c r="G12" s="277"/>
      <c r="H12" s="277"/>
      <c r="I12" s="406"/>
      <c r="J12" s="406"/>
      <c r="K12" s="406"/>
      <c r="L12" s="405">
        <f t="shared" si="16"/>
        <v>0</v>
      </c>
      <c r="M12" s="277"/>
      <c r="N12" s="277"/>
      <c r="O12" s="277"/>
      <c r="P12" s="405">
        <f t="shared" si="14"/>
        <v>0</v>
      </c>
      <c r="Q12" s="277"/>
      <c r="R12" s="277"/>
      <c r="S12" s="405">
        <f t="shared" si="15"/>
        <v>0</v>
      </c>
      <c r="T12" s="277"/>
      <c r="U12" s="277"/>
    </row>
    <row r="13" spans="1:21" x14ac:dyDescent="0.25">
      <c r="A13" s="229">
        <v>4</v>
      </c>
      <c r="B13" s="213" t="s">
        <v>382</v>
      </c>
      <c r="C13" s="405"/>
      <c r="D13" s="405"/>
      <c r="E13" s="405"/>
      <c r="F13" s="277"/>
      <c r="G13" s="277"/>
      <c r="H13" s="277"/>
      <c r="I13" s="406"/>
      <c r="J13" s="406"/>
      <c r="K13" s="406"/>
      <c r="L13" s="405">
        <f t="shared" si="16"/>
        <v>0</v>
      </c>
      <c r="M13" s="277"/>
      <c r="N13" s="277"/>
      <c r="O13" s="277"/>
      <c r="P13" s="405">
        <f t="shared" si="14"/>
        <v>0</v>
      </c>
      <c r="Q13" s="277"/>
      <c r="R13" s="277"/>
      <c r="S13" s="405">
        <f t="shared" si="15"/>
        <v>0</v>
      </c>
      <c r="T13" s="277"/>
      <c r="U13" s="277"/>
    </row>
    <row r="14" spans="1:21" x14ac:dyDescent="0.25">
      <c r="A14" s="229">
        <v>5</v>
      </c>
      <c r="B14" s="213" t="s">
        <v>383</v>
      </c>
      <c r="C14" s="405">
        <v>2</v>
      </c>
      <c r="D14" s="405">
        <v>2</v>
      </c>
      <c r="E14" s="405">
        <v>2</v>
      </c>
      <c r="F14" s="277"/>
      <c r="G14" s="277"/>
      <c r="H14" s="277"/>
      <c r="I14" s="406">
        <v>2</v>
      </c>
      <c r="J14" s="406">
        <v>2</v>
      </c>
      <c r="K14" s="406">
        <v>2</v>
      </c>
      <c r="L14" s="405">
        <f t="shared" si="16"/>
        <v>2</v>
      </c>
      <c r="M14" s="277">
        <v>2</v>
      </c>
      <c r="N14" s="277"/>
      <c r="O14" s="277"/>
      <c r="P14" s="405">
        <f t="shared" si="14"/>
        <v>2</v>
      </c>
      <c r="Q14" s="277">
        <v>2</v>
      </c>
      <c r="R14" s="277"/>
      <c r="S14" s="405">
        <f t="shared" si="15"/>
        <v>2</v>
      </c>
      <c r="T14" s="277">
        <v>2</v>
      </c>
      <c r="U14" s="277"/>
    </row>
    <row r="15" spans="1:21" x14ac:dyDescent="0.25">
      <c r="A15" s="229">
        <v>6</v>
      </c>
      <c r="B15" s="213" t="s">
        <v>384</v>
      </c>
      <c r="C15" s="405"/>
      <c r="D15" s="405"/>
      <c r="E15" s="405"/>
      <c r="F15" s="277"/>
      <c r="G15" s="277"/>
      <c r="H15" s="277"/>
      <c r="I15" s="406"/>
      <c r="J15" s="406"/>
      <c r="K15" s="406"/>
      <c r="L15" s="405">
        <f t="shared" si="16"/>
        <v>0</v>
      </c>
      <c r="M15" s="277"/>
      <c r="N15" s="277"/>
      <c r="O15" s="277"/>
      <c r="P15" s="405">
        <f t="shared" si="14"/>
        <v>0</v>
      </c>
      <c r="Q15" s="277"/>
      <c r="R15" s="277"/>
      <c r="S15" s="405">
        <f t="shared" si="15"/>
        <v>0</v>
      </c>
      <c r="T15" s="277"/>
      <c r="U15" s="277"/>
    </row>
    <row r="16" spans="1:21" x14ac:dyDescent="0.25">
      <c r="A16" s="229">
        <v>7</v>
      </c>
      <c r="B16" s="213" t="s">
        <v>385</v>
      </c>
      <c r="C16" s="405">
        <v>1</v>
      </c>
      <c r="D16" s="405">
        <v>1</v>
      </c>
      <c r="E16" s="405">
        <v>1</v>
      </c>
      <c r="F16" s="277"/>
      <c r="G16" s="277"/>
      <c r="H16" s="277"/>
      <c r="I16" s="406">
        <v>1</v>
      </c>
      <c r="J16" s="406">
        <v>1</v>
      </c>
      <c r="K16" s="406">
        <v>1</v>
      </c>
      <c r="L16" s="405">
        <f t="shared" si="16"/>
        <v>1</v>
      </c>
      <c r="M16" s="277">
        <v>1</v>
      </c>
      <c r="N16" s="277"/>
      <c r="O16" s="277"/>
      <c r="P16" s="405">
        <f t="shared" si="14"/>
        <v>1</v>
      </c>
      <c r="Q16" s="277">
        <v>1</v>
      </c>
      <c r="R16" s="277"/>
      <c r="S16" s="405">
        <f t="shared" si="15"/>
        <v>1</v>
      </c>
      <c r="T16" s="277">
        <v>1</v>
      </c>
      <c r="U16" s="277"/>
    </row>
    <row r="17" spans="1:21" x14ac:dyDescent="0.25">
      <c r="A17" s="229">
        <v>8</v>
      </c>
      <c r="B17" s="213" t="s">
        <v>386</v>
      </c>
      <c r="C17" s="405">
        <v>1</v>
      </c>
      <c r="D17" s="405">
        <v>1</v>
      </c>
      <c r="E17" s="405">
        <v>1</v>
      </c>
      <c r="F17" s="277"/>
      <c r="G17" s="277"/>
      <c r="H17" s="277"/>
      <c r="I17" s="406">
        <v>1</v>
      </c>
      <c r="J17" s="406">
        <v>1</v>
      </c>
      <c r="K17" s="406">
        <v>1</v>
      </c>
      <c r="L17" s="405">
        <f t="shared" si="16"/>
        <v>1</v>
      </c>
      <c r="M17" s="277">
        <v>1</v>
      </c>
      <c r="N17" s="277"/>
      <c r="O17" s="277"/>
      <c r="P17" s="405">
        <f t="shared" si="14"/>
        <v>1</v>
      </c>
      <c r="Q17" s="277">
        <v>1</v>
      </c>
      <c r="R17" s="277"/>
      <c r="S17" s="405">
        <f t="shared" si="15"/>
        <v>1</v>
      </c>
      <c r="T17" s="277">
        <v>1</v>
      </c>
      <c r="U17" s="277"/>
    </row>
    <row r="18" spans="1:21" x14ac:dyDescent="0.25">
      <c r="A18" s="229">
        <v>9</v>
      </c>
      <c r="B18" s="213" t="s">
        <v>387</v>
      </c>
      <c r="C18" s="405"/>
      <c r="D18" s="405"/>
      <c r="E18" s="405"/>
      <c r="F18" s="277"/>
      <c r="G18" s="277"/>
      <c r="H18" s="277"/>
      <c r="I18" s="406"/>
      <c r="J18" s="406"/>
      <c r="K18" s="406"/>
      <c r="L18" s="405">
        <f t="shared" si="16"/>
        <v>0</v>
      </c>
      <c r="M18" s="277"/>
      <c r="N18" s="277"/>
      <c r="O18" s="277"/>
      <c r="P18" s="405">
        <f t="shared" si="14"/>
        <v>0</v>
      </c>
      <c r="Q18" s="277"/>
      <c r="R18" s="277"/>
      <c r="S18" s="405">
        <f t="shared" si="15"/>
        <v>0</v>
      </c>
      <c r="T18" s="277"/>
      <c r="U18" s="277"/>
    </row>
    <row r="19" spans="1:21" x14ac:dyDescent="0.25">
      <c r="A19" s="229">
        <v>10</v>
      </c>
      <c r="B19" s="213" t="s">
        <v>388</v>
      </c>
      <c r="C19" s="405"/>
      <c r="D19" s="405"/>
      <c r="E19" s="405"/>
      <c r="F19" s="277"/>
      <c r="G19" s="277"/>
      <c r="H19" s="277"/>
      <c r="I19" s="406"/>
      <c r="J19" s="406"/>
      <c r="K19" s="406"/>
      <c r="L19" s="405">
        <f t="shared" si="16"/>
        <v>0</v>
      </c>
      <c r="M19" s="277"/>
      <c r="N19" s="277"/>
      <c r="O19" s="277"/>
      <c r="P19" s="405">
        <f t="shared" si="14"/>
        <v>0</v>
      </c>
      <c r="Q19" s="277"/>
      <c r="R19" s="277"/>
      <c r="S19" s="405">
        <f t="shared" si="15"/>
        <v>0</v>
      </c>
      <c r="T19" s="277"/>
      <c r="U19" s="277"/>
    </row>
    <row r="20" spans="1:21" x14ac:dyDescent="0.25">
      <c r="A20" s="229">
        <v>11</v>
      </c>
      <c r="B20" s="213" t="s">
        <v>389</v>
      </c>
      <c r="C20" s="405"/>
      <c r="D20" s="405"/>
      <c r="E20" s="405"/>
      <c r="F20" s="277"/>
      <c r="G20" s="277"/>
      <c r="H20" s="277"/>
      <c r="I20" s="406"/>
      <c r="J20" s="406"/>
      <c r="K20" s="406"/>
      <c r="L20" s="405">
        <f t="shared" si="16"/>
        <v>0</v>
      </c>
      <c r="M20" s="277"/>
      <c r="N20" s="277"/>
      <c r="O20" s="277"/>
      <c r="P20" s="405">
        <f t="shared" si="14"/>
        <v>0</v>
      </c>
      <c r="Q20" s="277"/>
      <c r="R20" s="277"/>
      <c r="S20" s="405">
        <f t="shared" si="15"/>
        <v>0</v>
      </c>
      <c r="T20" s="277"/>
      <c r="U20" s="277"/>
    </row>
    <row r="21" spans="1:21" ht="16.5" x14ac:dyDescent="0.25">
      <c r="A21" s="164"/>
      <c r="B21" s="646" t="str">
        <f>TT!C7</f>
        <v>Kon Tum, ngày 15 tháng 06 năm 2022</v>
      </c>
      <c r="C21" s="646"/>
      <c r="D21" s="646"/>
      <c r="E21" s="646"/>
      <c r="F21" s="646"/>
      <c r="G21" s="646"/>
      <c r="H21" s="217"/>
      <c r="I21" s="217"/>
      <c r="J21" s="217"/>
      <c r="K21" s="224"/>
      <c r="L21" s="225"/>
      <c r="M21" s="225"/>
      <c r="N21" s="224"/>
      <c r="O21" s="647" t="str">
        <f>B21</f>
        <v>Kon Tum, ngày 15 tháng 06 năm 2022</v>
      </c>
      <c r="P21" s="647"/>
      <c r="Q21" s="647"/>
      <c r="R21" s="647"/>
      <c r="S21" s="647"/>
      <c r="T21" s="647"/>
      <c r="U21" s="208"/>
    </row>
    <row r="22" spans="1:21" ht="16.5" x14ac:dyDescent="0.25">
      <c r="A22" s="116"/>
      <c r="B22" s="598" t="str">
        <f>TT!A6</f>
        <v>NGƯỜI LẬP BIỂU</v>
      </c>
      <c r="C22" s="598"/>
      <c r="D22" s="598"/>
      <c r="E22" s="598"/>
      <c r="F22" s="598"/>
      <c r="G22" s="598"/>
      <c r="H22" s="218"/>
      <c r="I22" s="218"/>
      <c r="J22" s="218"/>
      <c r="K22" s="226"/>
      <c r="L22" s="226"/>
      <c r="M22" s="226"/>
      <c r="N22" s="227"/>
      <c r="O22" s="599" t="str">
        <f>TT!C5</f>
        <v>CỤC TRƯỞNG</v>
      </c>
      <c r="P22" s="599"/>
      <c r="Q22" s="599"/>
      <c r="R22" s="599"/>
      <c r="S22" s="599"/>
      <c r="T22" s="599"/>
      <c r="U22" s="208"/>
    </row>
    <row r="23" spans="1:21" ht="16.5" x14ac:dyDescent="0.25">
      <c r="A23" s="3"/>
      <c r="B23" s="207"/>
      <c r="C23" s="207"/>
      <c r="D23" s="208"/>
      <c r="E23" s="208"/>
      <c r="F23" s="208"/>
      <c r="G23" s="207"/>
      <c r="H23" s="207"/>
      <c r="I23" s="207"/>
      <c r="J23" s="207"/>
      <c r="K23" s="208"/>
      <c r="L23" s="208"/>
      <c r="M23" s="208"/>
      <c r="N23" s="208"/>
      <c r="O23" s="208"/>
      <c r="P23" s="219"/>
      <c r="Q23" s="219"/>
      <c r="R23" s="219"/>
      <c r="S23" s="208"/>
      <c r="T23" s="208"/>
      <c r="U23" s="208"/>
    </row>
    <row r="24" spans="1:21" ht="16.5" x14ac:dyDescent="0.25">
      <c r="A24" s="3"/>
      <c r="B24" s="207"/>
      <c r="C24" s="207"/>
      <c r="D24" s="208"/>
      <c r="E24" s="208"/>
      <c r="F24" s="208"/>
      <c r="G24" s="207"/>
      <c r="H24" s="207"/>
      <c r="I24" s="207"/>
      <c r="J24" s="207"/>
      <c r="K24" s="208"/>
      <c r="L24" s="208"/>
      <c r="M24" s="208"/>
      <c r="N24" s="208"/>
      <c r="O24" s="208"/>
      <c r="P24" s="222"/>
      <c r="Q24" s="222"/>
      <c r="R24" s="222"/>
      <c r="S24" s="222"/>
      <c r="T24" s="222"/>
      <c r="U24" s="222"/>
    </row>
    <row r="25" spans="1:21" ht="16.5" x14ac:dyDescent="0.25">
      <c r="A25" s="3"/>
      <c r="B25" s="207"/>
      <c r="C25" s="207"/>
      <c r="D25" s="208"/>
      <c r="E25" s="208"/>
      <c r="F25" s="208"/>
      <c r="G25" s="207"/>
      <c r="H25" s="207"/>
      <c r="I25" s="207"/>
      <c r="J25" s="207"/>
      <c r="K25" s="208"/>
      <c r="L25" s="208"/>
      <c r="M25" s="208"/>
      <c r="N25" s="208"/>
      <c r="O25" s="208"/>
      <c r="P25" s="222"/>
      <c r="Q25" s="222"/>
      <c r="R25" s="222"/>
      <c r="S25" s="222"/>
      <c r="T25" s="222"/>
      <c r="U25" s="222"/>
    </row>
    <row r="26" spans="1:21" ht="16.5" x14ac:dyDescent="0.25">
      <c r="A26" s="3"/>
      <c r="B26" s="599" t="str">
        <f>TT!C6</f>
        <v>PHẠM ANH VŨ</v>
      </c>
      <c r="C26" s="599"/>
      <c r="D26" s="599"/>
      <c r="E26" s="599"/>
      <c r="F26" s="599"/>
      <c r="G26" s="599"/>
      <c r="H26" s="219"/>
      <c r="I26" s="219"/>
      <c r="J26" s="219"/>
      <c r="K26" s="208"/>
      <c r="L26" s="208"/>
      <c r="M26" s="208"/>
      <c r="N26" s="208"/>
      <c r="O26" s="599" t="str">
        <f>TT!C3</f>
        <v>CAO MINH HOÀNG TÙNG</v>
      </c>
      <c r="P26" s="599"/>
      <c r="Q26" s="599"/>
      <c r="R26" s="599"/>
      <c r="S26" s="599"/>
      <c r="T26" s="599"/>
      <c r="U26" s="208"/>
    </row>
  </sheetData>
  <sheetProtection formatCells="0" selectLockedCells="1"/>
  <protectedRanges>
    <protectedRange sqref="C9:U9 L10:L20 P10:P20 S10:S20 C10:E20" name="Range1"/>
  </protectedRanges>
  <mergeCells count="42">
    <mergeCell ref="B22:G22"/>
    <mergeCell ref="O22:T22"/>
    <mergeCell ref="B26:G26"/>
    <mergeCell ref="O26:T26"/>
    <mergeCell ref="T6:T7"/>
    <mergeCell ref="C6:C7"/>
    <mergeCell ref="D6:D7"/>
    <mergeCell ref="E6:E7"/>
    <mergeCell ref="F6:F7"/>
    <mergeCell ref="G6:G7"/>
    <mergeCell ref="H6:H7"/>
    <mergeCell ref="I6:I7"/>
    <mergeCell ref="J6:J7"/>
    <mergeCell ref="K6:K7"/>
    <mergeCell ref="A8:B8"/>
    <mergeCell ref="S6:S7"/>
    <mergeCell ref="A9:B9"/>
    <mergeCell ref="B21:G21"/>
    <mergeCell ref="O21:T21"/>
    <mergeCell ref="F1:P1"/>
    <mergeCell ref="Q2:U2"/>
    <mergeCell ref="A3:A7"/>
    <mergeCell ref="B3:B7"/>
    <mergeCell ref="C3:E5"/>
    <mergeCell ref="F3:H5"/>
    <mergeCell ref="I3:K5"/>
    <mergeCell ref="L3:R3"/>
    <mergeCell ref="S3:U5"/>
    <mergeCell ref="A1:D1"/>
    <mergeCell ref="Q1:U1"/>
    <mergeCell ref="L4:O4"/>
    <mergeCell ref="P4:R4"/>
    <mergeCell ref="U6:U7"/>
    <mergeCell ref="L5:L7"/>
    <mergeCell ref="M5:O5"/>
    <mergeCell ref="P5:P7"/>
    <mergeCell ref="Q5:R5"/>
    <mergeCell ref="M6:M7"/>
    <mergeCell ref="N6:N7"/>
    <mergeCell ref="O6:O7"/>
    <mergeCell ref="Q6:Q7"/>
    <mergeCell ref="R6:R7"/>
  </mergeCells>
  <pageMargins left="0.33" right="0.3" top="0.39" bottom="0.36" header="0.31496062992126" footer="0.31496062992126"/>
  <pageSetup paperSize="9" scale="90" orientation="landscape" r:id="rId1"/>
  <ignoredErrors>
    <ignoredError sqref="C9 D9:E9 F9:K9 L11:L16 M9:O9 Q9:R9 T9:U9 S11:S16 S10 L10 P10 L18:L20 S18:S20 S17 L17 P17"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70C0"/>
  </sheetPr>
  <dimension ref="A1:X27"/>
  <sheetViews>
    <sheetView topLeftCell="A4" zoomScaleNormal="100" zoomScaleSheetLayoutView="100" workbookViewId="0">
      <selection activeCell="S16" sqref="S16"/>
    </sheetView>
  </sheetViews>
  <sheetFormatPr defaultColWidth="9" defaultRowHeight="15.75" x14ac:dyDescent="0.25"/>
  <cols>
    <col min="1" max="1" width="3.75" style="117" customWidth="1"/>
    <col min="2" max="2" width="25.25" style="117" customWidth="1"/>
    <col min="3" max="3" width="5.75" style="1" customWidth="1"/>
    <col min="4" max="4" width="5" style="1" customWidth="1"/>
    <col min="5" max="5" width="5.75" style="1" customWidth="1"/>
    <col min="6" max="6" width="5.25" style="1" customWidth="1"/>
    <col min="7" max="7" width="4.875" style="1" customWidth="1"/>
    <col min="8" max="9" width="5.75" style="1" customWidth="1"/>
    <col min="10" max="10" width="5.25" style="1" customWidth="1"/>
    <col min="11" max="16" width="5.75" style="1" customWidth="1"/>
    <col min="17" max="17" width="5.25" style="1" customWidth="1"/>
    <col min="18" max="18" width="5.75" style="1" customWidth="1"/>
    <col min="19" max="19" width="6.625" style="1" customWidth="1"/>
    <col min="20" max="20" width="5.875" style="1" customWidth="1"/>
    <col min="21" max="21" width="5.75" style="1" customWidth="1"/>
    <col min="22" max="22" width="5.875" style="1" customWidth="1"/>
    <col min="23" max="23" width="6.625" style="1" customWidth="1"/>
    <col min="24" max="24" width="5.75" style="1" customWidth="1"/>
    <col min="25" max="16384" width="9" style="1"/>
  </cols>
  <sheetData>
    <row r="1" spans="1:24" ht="69" customHeight="1" x14ac:dyDescent="0.25">
      <c r="A1" s="455" t="s">
        <v>326</v>
      </c>
      <c r="B1" s="455"/>
      <c r="C1" s="455"/>
      <c r="D1" s="455"/>
      <c r="E1" s="455"/>
      <c r="F1" s="555" t="s">
        <v>405</v>
      </c>
      <c r="G1" s="555"/>
      <c r="H1" s="555"/>
      <c r="I1" s="555"/>
      <c r="J1" s="555"/>
      <c r="K1" s="555"/>
      <c r="L1" s="555"/>
      <c r="M1" s="555"/>
      <c r="N1" s="555"/>
      <c r="O1" s="555"/>
      <c r="P1" s="555"/>
      <c r="Q1" s="555"/>
      <c r="R1" s="452" t="str">
        <f>TT!C2</f>
        <v>Đơn vị  báo cáo: CỤC THADS TỈNH KON TUM
Đơn vị nhận báo cáo: BAN PHÁP CHẾ HĐND TỈNH KON TUM</v>
      </c>
      <c r="S1" s="452"/>
      <c r="T1" s="452"/>
      <c r="U1" s="452"/>
      <c r="V1" s="452"/>
      <c r="W1" s="452"/>
      <c r="X1" s="452"/>
    </row>
    <row r="2" spans="1:24" x14ac:dyDescent="0.25">
      <c r="A2" s="25"/>
      <c r="B2" s="3"/>
      <c r="C2" s="3"/>
      <c r="D2" s="3"/>
      <c r="E2" s="37"/>
      <c r="F2" s="42"/>
      <c r="G2" s="42"/>
      <c r="H2" s="660"/>
      <c r="I2" s="660"/>
      <c r="J2" s="266"/>
      <c r="K2" s="114"/>
      <c r="L2" s="661"/>
      <c r="M2" s="661"/>
      <c r="N2" s="661"/>
      <c r="O2" s="661"/>
      <c r="P2" s="661"/>
      <c r="Q2" s="115"/>
      <c r="R2" s="659"/>
      <c r="S2" s="659"/>
      <c r="T2" s="659"/>
      <c r="U2" s="659"/>
      <c r="V2" s="659"/>
      <c r="W2" s="659"/>
      <c r="X2" s="659"/>
    </row>
    <row r="3" spans="1:24" x14ac:dyDescent="0.25">
      <c r="A3" s="556" t="s">
        <v>238</v>
      </c>
      <c r="B3" s="652" t="s">
        <v>157</v>
      </c>
      <c r="C3" s="653" t="s">
        <v>287</v>
      </c>
      <c r="D3" s="654"/>
      <c r="E3" s="654"/>
      <c r="F3" s="654"/>
      <c r="G3" s="654"/>
      <c r="H3" s="654"/>
      <c r="I3" s="654"/>
      <c r="J3" s="655"/>
      <c r="K3" s="656" t="s">
        <v>307</v>
      </c>
      <c r="L3" s="657"/>
      <c r="M3" s="657"/>
      <c r="N3" s="657"/>
      <c r="O3" s="657"/>
      <c r="P3" s="657"/>
      <c r="Q3" s="658"/>
      <c r="R3" s="662" t="s">
        <v>308</v>
      </c>
      <c r="S3" s="662"/>
      <c r="T3" s="662"/>
      <c r="U3" s="662"/>
      <c r="V3" s="662"/>
      <c r="W3" s="662"/>
      <c r="X3" s="662"/>
    </row>
    <row r="4" spans="1:24" ht="24.75" customHeight="1" x14ac:dyDescent="0.25">
      <c r="A4" s="556"/>
      <c r="B4" s="652"/>
      <c r="C4" s="556" t="s">
        <v>239</v>
      </c>
      <c r="D4" s="556" t="s">
        <v>240</v>
      </c>
      <c r="E4" s="556"/>
      <c r="F4" s="556"/>
      <c r="G4" s="556"/>
      <c r="H4" s="556" t="s">
        <v>241</v>
      </c>
      <c r="I4" s="556"/>
      <c r="J4" s="556"/>
      <c r="K4" s="651" t="s">
        <v>242</v>
      </c>
      <c r="L4" s="651" t="s">
        <v>243</v>
      </c>
      <c r="M4" s="651"/>
      <c r="N4" s="651"/>
      <c r="O4" s="651" t="s">
        <v>244</v>
      </c>
      <c r="P4" s="651"/>
      <c r="Q4" s="651"/>
      <c r="R4" s="651" t="s">
        <v>245</v>
      </c>
      <c r="S4" s="651" t="s">
        <v>246</v>
      </c>
      <c r="T4" s="651"/>
      <c r="U4" s="651"/>
      <c r="V4" s="651" t="s">
        <v>247</v>
      </c>
      <c r="W4" s="651"/>
      <c r="X4" s="651"/>
    </row>
    <row r="5" spans="1:24" x14ac:dyDescent="0.25">
      <c r="A5" s="556"/>
      <c r="B5" s="652"/>
      <c r="C5" s="556"/>
      <c r="D5" s="556" t="s">
        <v>248</v>
      </c>
      <c r="E5" s="556" t="s">
        <v>249</v>
      </c>
      <c r="F5" s="556" t="s">
        <v>250</v>
      </c>
      <c r="G5" s="556" t="s">
        <v>235</v>
      </c>
      <c r="H5" s="556" t="s">
        <v>251</v>
      </c>
      <c r="I5" s="556" t="s">
        <v>252</v>
      </c>
      <c r="J5" s="556" t="s">
        <v>253</v>
      </c>
      <c r="K5" s="651"/>
      <c r="L5" s="651" t="s">
        <v>251</v>
      </c>
      <c r="M5" s="651" t="s">
        <v>252</v>
      </c>
      <c r="N5" s="556" t="s">
        <v>253</v>
      </c>
      <c r="O5" s="651" t="s">
        <v>251</v>
      </c>
      <c r="P5" s="651" t="s">
        <v>252</v>
      </c>
      <c r="Q5" s="556" t="s">
        <v>253</v>
      </c>
      <c r="R5" s="651"/>
      <c r="S5" s="651" t="s">
        <v>251</v>
      </c>
      <c r="T5" s="651" t="s">
        <v>252</v>
      </c>
      <c r="U5" s="556" t="s">
        <v>253</v>
      </c>
      <c r="V5" s="651" t="s">
        <v>251</v>
      </c>
      <c r="W5" s="651" t="s">
        <v>252</v>
      </c>
      <c r="X5" s="556" t="s">
        <v>253</v>
      </c>
    </row>
    <row r="6" spans="1:24" x14ac:dyDescent="0.25">
      <c r="A6" s="556"/>
      <c r="B6" s="652"/>
      <c r="C6" s="556"/>
      <c r="D6" s="556"/>
      <c r="E6" s="556"/>
      <c r="F6" s="556"/>
      <c r="G6" s="556"/>
      <c r="H6" s="556"/>
      <c r="I6" s="556"/>
      <c r="J6" s="556"/>
      <c r="K6" s="651"/>
      <c r="L6" s="651"/>
      <c r="M6" s="651"/>
      <c r="N6" s="556"/>
      <c r="O6" s="651"/>
      <c r="P6" s="651"/>
      <c r="Q6" s="556"/>
      <c r="R6" s="651"/>
      <c r="S6" s="651"/>
      <c r="T6" s="651"/>
      <c r="U6" s="556"/>
      <c r="V6" s="651"/>
      <c r="W6" s="651"/>
      <c r="X6" s="556"/>
    </row>
    <row r="7" spans="1:24" ht="27" customHeight="1" x14ac:dyDescent="0.25">
      <c r="A7" s="556"/>
      <c r="B7" s="652"/>
      <c r="C7" s="556"/>
      <c r="D7" s="556"/>
      <c r="E7" s="556"/>
      <c r="F7" s="556"/>
      <c r="G7" s="556"/>
      <c r="H7" s="556"/>
      <c r="I7" s="556"/>
      <c r="J7" s="556"/>
      <c r="K7" s="651"/>
      <c r="L7" s="651"/>
      <c r="M7" s="651"/>
      <c r="N7" s="556"/>
      <c r="O7" s="651"/>
      <c r="P7" s="651"/>
      <c r="Q7" s="556"/>
      <c r="R7" s="651"/>
      <c r="S7" s="651"/>
      <c r="T7" s="651"/>
      <c r="U7" s="556"/>
      <c r="V7" s="651"/>
      <c r="W7" s="651"/>
      <c r="X7" s="556"/>
    </row>
    <row r="8" spans="1:24" x14ac:dyDescent="0.25">
      <c r="A8" s="554" t="s">
        <v>3</v>
      </c>
      <c r="B8" s="650"/>
      <c r="C8" s="111">
        <v>1</v>
      </c>
      <c r="D8" s="111">
        <v>2</v>
      </c>
      <c r="E8" s="278">
        <v>3</v>
      </c>
      <c r="F8" s="111">
        <v>4</v>
      </c>
      <c r="G8" s="111">
        <v>5</v>
      </c>
      <c r="H8" s="111">
        <v>6</v>
      </c>
      <c r="I8" s="111">
        <v>7</v>
      </c>
      <c r="J8" s="111">
        <v>8</v>
      </c>
      <c r="K8" s="111">
        <v>9</v>
      </c>
      <c r="L8" s="111">
        <v>10</v>
      </c>
      <c r="M8" s="111">
        <v>11</v>
      </c>
      <c r="N8" s="111">
        <v>12</v>
      </c>
      <c r="O8" s="111">
        <v>13</v>
      </c>
      <c r="P8" s="111">
        <v>14</v>
      </c>
      <c r="Q8" s="111">
        <v>15</v>
      </c>
      <c r="R8" s="111">
        <v>16</v>
      </c>
      <c r="S8" s="111">
        <v>17</v>
      </c>
      <c r="T8" s="111">
        <v>18</v>
      </c>
      <c r="U8" s="111">
        <v>19</v>
      </c>
      <c r="V8" s="111">
        <v>20</v>
      </c>
      <c r="W8" s="111">
        <v>21</v>
      </c>
      <c r="X8" s="111">
        <v>22</v>
      </c>
    </row>
    <row r="9" spans="1:24" x14ac:dyDescent="0.25">
      <c r="A9" s="663" t="s">
        <v>254</v>
      </c>
      <c r="B9" s="663"/>
      <c r="C9" s="363">
        <v>0</v>
      </c>
      <c r="D9" s="363">
        <v>0</v>
      </c>
      <c r="E9" s="363">
        <v>0</v>
      </c>
      <c r="F9" s="363">
        <v>0</v>
      </c>
      <c r="G9" s="363">
        <v>0</v>
      </c>
      <c r="H9" s="363">
        <v>0</v>
      </c>
      <c r="I9" s="363">
        <v>0</v>
      </c>
      <c r="J9" s="363">
        <v>0</v>
      </c>
      <c r="K9" s="363">
        <v>0</v>
      </c>
      <c r="L9" s="363">
        <v>0</v>
      </c>
      <c r="M9" s="363">
        <v>0</v>
      </c>
      <c r="N9" s="363">
        <v>0</v>
      </c>
      <c r="O9" s="363">
        <v>0</v>
      </c>
      <c r="P9" s="363">
        <v>0</v>
      </c>
      <c r="Q9" s="363">
        <v>0</v>
      </c>
      <c r="R9" s="363">
        <v>9</v>
      </c>
      <c r="S9" s="363">
        <v>9</v>
      </c>
      <c r="T9" s="363">
        <v>0</v>
      </c>
      <c r="U9" s="363">
        <v>0</v>
      </c>
      <c r="V9" s="363">
        <v>0</v>
      </c>
      <c r="W9" s="363">
        <v>0</v>
      </c>
      <c r="X9" s="363">
        <v>0</v>
      </c>
    </row>
    <row r="10" spans="1:24" x14ac:dyDescent="0.25">
      <c r="A10" s="232" t="s">
        <v>0</v>
      </c>
      <c r="B10" s="233" t="s">
        <v>255</v>
      </c>
      <c r="C10" s="279">
        <v>0</v>
      </c>
      <c r="D10" s="279">
        <v>0</v>
      </c>
      <c r="E10" s="279">
        <v>0</v>
      </c>
      <c r="F10" s="279">
        <v>0</v>
      </c>
      <c r="G10" s="279">
        <v>0</v>
      </c>
      <c r="H10" s="279">
        <v>0</v>
      </c>
      <c r="I10" s="279">
        <v>0</v>
      </c>
      <c r="J10" s="279">
        <v>0</v>
      </c>
      <c r="K10" s="279">
        <v>0</v>
      </c>
      <c r="L10" s="279">
        <v>0</v>
      </c>
      <c r="M10" s="279">
        <v>0</v>
      </c>
      <c r="N10" s="279">
        <v>0</v>
      </c>
      <c r="O10" s="279">
        <v>0</v>
      </c>
      <c r="P10" s="279">
        <v>0</v>
      </c>
      <c r="Q10" s="279">
        <v>0</v>
      </c>
      <c r="R10" s="279">
        <v>1</v>
      </c>
      <c r="S10" s="279">
        <v>1</v>
      </c>
      <c r="T10" s="279">
        <v>0</v>
      </c>
      <c r="U10" s="279">
        <v>0</v>
      </c>
      <c r="V10" s="279">
        <v>0</v>
      </c>
      <c r="W10" s="279">
        <v>0</v>
      </c>
      <c r="X10" s="279">
        <v>0</v>
      </c>
    </row>
    <row r="11" spans="1:24" x14ac:dyDescent="0.25">
      <c r="A11" s="364" t="s">
        <v>1</v>
      </c>
      <c r="B11" s="365" t="s">
        <v>8</v>
      </c>
      <c r="C11" s="363">
        <v>0</v>
      </c>
      <c r="D11" s="363">
        <v>0</v>
      </c>
      <c r="E11" s="363">
        <v>0</v>
      </c>
      <c r="F11" s="363">
        <v>0</v>
      </c>
      <c r="G11" s="363">
        <v>0</v>
      </c>
      <c r="H11" s="363">
        <v>0</v>
      </c>
      <c r="I11" s="363">
        <v>0</v>
      </c>
      <c r="J11" s="363">
        <v>0</v>
      </c>
      <c r="K11" s="363">
        <v>0</v>
      </c>
      <c r="L11" s="363">
        <v>0</v>
      </c>
      <c r="M11" s="363">
        <v>0</v>
      </c>
      <c r="N11" s="363">
        <v>0</v>
      </c>
      <c r="O11" s="363">
        <v>0</v>
      </c>
      <c r="P11" s="363">
        <v>0</v>
      </c>
      <c r="Q11" s="363">
        <v>0</v>
      </c>
      <c r="R11" s="363">
        <v>8</v>
      </c>
      <c r="S11" s="363">
        <v>8</v>
      </c>
      <c r="T11" s="363">
        <v>0</v>
      </c>
      <c r="U11" s="363">
        <v>0</v>
      </c>
      <c r="V11" s="363">
        <v>0</v>
      </c>
      <c r="W11" s="363">
        <v>0</v>
      </c>
      <c r="X11" s="363">
        <v>0</v>
      </c>
    </row>
    <row r="12" spans="1:24" x14ac:dyDescent="0.25">
      <c r="A12" s="234">
        <v>1</v>
      </c>
      <c r="B12" s="213" t="s">
        <v>380</v>
      </c>
      <c r="C12" s="279">
        <v>0</v>
      </c>
      <c r="D12" s="279">
        <v>0</v>
      </c>
      <c r="E12" s="279">
        <v>0</v>
      </c>
      <c r="F12" s="279">
        <v>0</v>
      </c>
      <c r="G12" s="279">
        <v>0</v>
      </c>
      <c r="H12" s="279">
        <v>0</v>
      </c>
      <c r="I12" s="279">
        <v>0</v>
      </c>
      <c r="J12" s="279">
        <v>0</v>
      </c>
      <c r="K12" s="279">
        <v>0</v>
      </c>
      <c r="L12" s="279">
        <v>0</v>
      </c>
      <c r="M12" s="279">
        <v>0</v>
      </c>
      <c r="N12" s="279">
        <v>0</v>
      </c>
      <c r="O12" s="279">
        <v>0</v>
      </c>
      <c r="P12" s="279">
        <v>0</v>
      </c>
      <c r="Q12" s="279">
        <v>0</v>
      </c>
      <c r="R12" s="279">
        <v>0</v>
      </c>
      <c r="S12" s="279">
        <v>0</v>
      </c>
      <c r="T12" s="279">
        <v>0</v>
      </c>
      <c r="U12" s="279">
        <v>0</v>
      </c>
      <c r="V12" s="279">
        <v>0</v>
      </c>
      <c r="W12" s="279">
        <v>0</v>
      </c>
      <c r="X12" s="279">
        <v>0</v>
      </c>
    </row>
    <row r="13" spans="1:24" x14ac:dyDescent="0.25">
      <c r="A13" s="234">
        <v>2</v>
      </c>
      <c r="B13" s="213" t="s">
        <v>381</v>
      </c>
      <c r="C13" s="279">
        <v>0</v>
      </c>
      <c r="D13" s="279">
        <v>0</v>
      </c>
      <c r="E13" s="279">
        <v>0</v>
      </c>
      <c r="F13" s="279">
        <v>0</v>
      </c>
      <c r="G13" s="279">
        <v>0</v>
      </c>
      <c r="H13" s="279">
        <v>0</v>
      </c>
      <c r="I13" s="279">
        <v>0</v>
      </c>
      <c r="J13" s="279">
        <v>0</v>
      </c>
      <c r="K13" s="279">
        <v>0</v>
      </c>
      <c r="L13" s="279">
        <v>0</v>
      </c>
      <c r="M13" s="279">
        <v>0</v>
      </c>
      <c r="N13" s="279">
        <v>0</v>
      </c>
      <c r="O13" s="279">
        <v>0</v>
      </c>
      <c r="P13" s="279">
        <v>0</v>
      </c>
      <c r="Q13" s="279">
        <v>0</v>
      </c>
      <c r="R13" s="279">
        <v>1</v>
      </c>
      <c r="S13" s="279">
        <v>1</v>
      </c>
      <c r="T13" s="279">
        <v>0</v>
      </c>
      <c r="U13" s="279">
        <v>0</v>
      </c>
      <c r="V13" s="279">
        <v>0</v>
      </c>
      <c r="W13" s="279">
        <v>0</v>
      </c>
      <c r="X13" s="279">
        <v>0</v>
      </c>
    </row>
    <row r="14" spans="1:24" x14ac:dyDescent="0.25">
      <c r="A14" s="234">
        <v>3</v>
      </c>
      <c r="B14" s="213" t="s">
        <v>382</v>
      </c>
      <c r="C14" s="279">
        <v>0</v>
      </c>
      <c r="D14" s="279">
        <v>0</v>
      </c>
      <c r="E14" s="279">
        <v>0</v>
      </c>
      <c r="F14" s="279">
        <v>0</v>
      </c>
      <c r="G14" s="279">
        <v>0</v>
      </c>
      <c r="H14" s="279">
        <v>0</v>
      </c>
      <c r="I14" s="279">
        <v>0</v>
      </c>
      <c r="J14" s="279">
        <v>0</v>
      </c>
      <c r="K14" s="279">
        <v>0</v>
      </c>
      <c r="L14" s="279">
        <v>0</v>
      </c>
      <c r="M14" s="279">
        <v>0</v>
      </c>
      <c r="N14" s="279">
        <v>0</v>
      </c>
      <c r="O14" s="279">
        <v>0</v>
      </c>
      <c r="P14" s="279">
        <v>0</v>
      </c>
      <c r="Q14" s="279">
        <v>0</v>
      </c>
      <c r="R14" s="279">
        <v>1</v>
      </c>
      <c r="S14" s="279">
        <v>1</v>
      </c>
      <c r="T14" s="279">
        <v>0</v>
      </c>
      <c r="U14" s="279">
        <v>0</v>
      </c>
      <c r="V14" s="279">
        <v>0</v>
      </c>
      <c r="W14" s="279">
        <v>0</v>
      </c>
      <c r="X14" s="279">
        <v>0</v>
      </c>
    </row>
    <row r="15" spans="1:24" x14ac:dyDescent="0.25">
      <c r="A15" s="234">
        <v>4</v>
      </c>
      <c r="B15" s="213" t="s">
        <v>383</v>
      </c>
      <c r="C15" s="279">
        <v>0</v>
      </c>
      <c r="D15" s="279">
        <v>0</v>
      </c>
      <c r="E15" s="279">
        <v>0</v>
      </c>
      <c r="F15" s="279">
        <v>0</v>
      </c>
      <c r="G15" s="279">
        <v>0</v>
      </c>
      <c r="H15" s="279">
        <v>0</v>
      </c>
      <c r="I15" s="279">
        <v>0</v>
      </c>
      <c r="J15" s="279">
        <v>0</v>
      </c>
      <c r="K15" s="279">
        <v>0</v>
      </c>
      <c r="L15" s="279">
        <v>0</v>
      </c>
      <c r="M15" s="279">
        <v>0</v>
      </c>
      <c r="N15" s="279">
        <v>0</v>
      </c>
      <c r="O15" s="279">
        <v>0</v>
      </c>
      <c r="P15" s="279">
        <v>0</v>
      </c>
      <c r="Q15" s="279">
        <v>0</v>
      </c>
      <c r="R15" s="279">
        <v>1</v>
      </c>
      <c r="S15" s="279">
        <v>1</v>
      </c>
      <c r="T15" s="279">
        <v>0</v>
      </c>
      <c r="U15" s="279">
        <v>0</v>
      </c>
      <c r="V15" s="279">
        <v>0</v>
      </c>
      <c r="W15" s="279">
        <v>0</v>
      </c>
      <c r="X15" s="279">
        <v>0</v>
      </c>
    </row>
    <row r="16" spans="1:24" x14ac:dyDescent="0.25">
      <c r="A16" s="234">
        <v>5</v>
      </c>
      <c r="B16" s="213" t="s">
        <v>384</v>
      </c>
      <c r="C16" s="279">
        <v>0</v>
      </c>
      <c r="D16" s="279">
        <v>0</v>
      </c>
      <c r="E16" s="279">
        <v>0</v>
      </c>
      <c r="F16" s="279">
        <v>0</v>
      </c>
      <c r="G16" s="279">
        <v>0</v>
      </c>
      <c r="H16" s="279">
        <v>0</v>
      </c>
      <c r="I16" s="279">
        <v>0</v>
      </c>
      <c r="J16" s="279">
        <v>0</v>
      </c>
      <c r="K16" s="279">
        <v>0</v>
      </c>
      <c r="L16" s="279">
        <v>0</v>
      </c>
      <c r="M16" s="279">
        <v>0</v>
      </c>
      <c r="N16" s="279">
        <v>0</v>
      </c>
      <c r="O16" s="279">
        <v>0</v>
      </c>
      <c r="P16" s="279">
        <v>0</v>
      </c>
      <c r="Q16" s="279">
        <v>0</v>
      </c>
      <c r="R16" s="279">
        <v>1</v>
      </c>
      <c r="S16" s="279">
        <v>1</v>
      </c>
      <c r="T16" s="279">
        <v>0</v>
      </c>
      <c r="U16" s="279">
        <v>0</v>
      </c>
      <c r="V16" s="279">
        <v>0</v>
      </c>
      <c r="W16" s="279">
        <v>0</v>
      </c>
      <c r="X16" s="279">
        <v>0</v>
      </c>
    </row>
    <row r="17" spans="1:24" x14ac:dyDescent="0.25">
      <c r="A17" s="234">
        <v>6</v>
      </c>
      <c r="B17" s="213" t="s">
        <v>385</v>
      </c>
      <c r="C17" s="279">
        <v>0</v>
      </c>
      <c r="D17" s="279">
        <v>0</v>
      </c>
      <c r="E17" s="279">
        <v>0</v>
      </c>
      <c r="F17" s="279">
        <v>0</v>
      </c>
      <c r="G17" s="279">
        <v>0</v>
      </c>
      <c r="H17" s="279">
        <v>0</v>
      </c>
      <c r="I17" s="279">
        <v>0</v>
      </c>
      <c r="J17" s="279">
        <v>0</v>
      </c>
      <c r="K17" s="279">
        <v>0</v>
      </c>
      <c r="L17" s="279">
        <v>0</v>
      </c>
      <c r="M17" s="279">
        <v>0</v>
      </c>
      <c r="N17" s="279">
        <v>0</v>
      </c>
      <c r="O17" s="279">
        <v>0</v>
      </c>
      <c r="P17" s="279">
        <v>0</v>
      </c>
      <c r="Q17" s="279">
        <v>0</v>
      </c>
      <c r="R17" s="279">
        <v>1</v>
      </c>
      <c r="S17" s="279">
        <v>1</v>
      </c>
      <c r="T17" s="279">
        <v>0</v>
      </c>
      <c r="U17" s="279">
        <v>0</v>
      </c>
      <c r="V17" s="279">
        <v>0</v>
      </c>
      <c r="W17" s="279">
        <v>0</v>
      </c>
      <c r="X17" s="279">
        <v>0</v>
      </c>
    </row>
    <row r="18" spans="1:24" x14ac:dyDescent="0.25">
      <c r="A18" s="234">
        <v>7</v>
      </c>
      <c r="B18" s="213" t="s">
        <v>386</v>
      </c>
      <c r="C18" s="279">
        <v>0</v>
      </c>
      <c r="D18" s="279">
        <v>0</v>
      </c>
      <c r="E18" s="279">
        <v>0</v>
      </c>
      <c r="F18" s="279">
        <v>0</v>
      </c>
      <c r="G18" s="279">
        <v>0</v>
      </c>
      <c r="H18" s="279">
        <v>0</v>
      </c>
      <c r="I18" s="279">
        <v>0</v>
      </c>
      <c r="J18" s="279">
        <v>0</v>
      </c>
      <c r="K18" s="279">
        <v>0</v>
      </c>
      <c r="L18" s="279">
        <v>0</v>
      </c>
      <c r="M18" s="279">
        <v>0</v>
      </c>
      <c r="N18" s="279">
        <v>0</v>
      </c>
      <c r="O18" s="279">
        <v>0</v>
      </c>
      <c r="P18" s="279">
        <v>0</v>
      </c>
      <c r="Q18" s="279">
        <v>0</v>
      </c>
      <c r="R18" s="279">
        <v>1</v>
      </c>
      <c r="S18" s="279">
        <v>1</v>
      </c>
      <c r="T18" s="279">
        <v>0</v>
      </c>
      <c r="U18" s="279">
        <v>0</v>
      </c>
      <c r="V18" s="279">
        <v>0</v>
      </c>
      <c r="W18" s="279">
        <v>0</v>
      </c>
      <c r="X18" s="279">
        <v>0</v>
      </c>
    </row>
    <row r="19" spans="1:24" x14ac:dyDescent="0.25">
      <c r="A19" s="234">
        <v>8</v>
      </c>
      <c r="B19" s="213" t="s">
        <v>387</v>
      </c>
      <c r="C19" s="279">
        <v>0</v>
      </c>
      <c r="D19" s="279">
        <v>0</v>
      </c>
      <c r="E19" s="279">
        <v>0</v>
      </c>
      <c r="F19" s="279">
        <v>0</v>
      </c>
      <c r="G19" s="279">
        <v>0</v>
      </c>
      <c r="H19" s="279">
        <v>0</v>
      </c>
      <c r="I19" s="279">
        <v>0</v>
      </c>
      <c r="J19" s="279">
        <v>0</v>
      </c>
      <c r="K19" s="279">
        <v>0</v>
      </c>
      <c r="L19" s="279">
        <v>0</v>
      </c>
      <c r="M19" s="279">
        <v>0</v>
      </c>
      <c r="N19" s="279">
        <v>0</v>
      </c>
      <c r="O19" s="279">
        <v>0</v>
      </c>
      <c r="P19" s="279">
        <v>0</v>
      </c>
      <c r="Q19" s="279">
        <v>0</v>
      </c>
      <c r="R19" s="279">
        <v>0</v>
      </c>
      <c r="S19" s="279">
        <v>0</v>
      </c>
      <c r="T19" s="279">
        <v>0</v>
      </c>
      <c r="U19" s="279">
        <v>0</v>
      </c>
      <c r="V19" s="279">
        <v>0</v>
      </c>
      <c r="W19" s="279">
        <v>0</v>
      </c>
      <c r="X19" s="279">
        <v>0</v>
      </c>
    </row>
    <row r="20" spans="1:24" x14ac:dyDescent="0.25">
      <c r="A20" s="234">
        <v>9</v>
      </c>
      <c r="B20" s="213" t="s">
        <v>388</v>
      </c>
      <c r="C20" s="279">
        <v>0</v>
      </c>
      <c r="D20" s="279">
        <v>0</v>
      </c>
      <c r="E20" s="279">
        <v>0</v>
      </c>
      <c r="F20" s="279">
        <v>0</v>
      </c>
      <c r="G20" s="279">
        <v>0</v>
      </c>
      <c r="H20" s="279">
        <v>0</v>
      </c>
      <c r="I20" s="279">
        <v>0</v>
      </c>
      <c r="J20" s="279">
        <v>0</v>
      </c>
      <c r="K20" s="279">
        <v>0</v>
      </c>
      <c r="L20" s="279">
        <v>0</v>
      </c>
      <c r="M20" s="279">
        <v>0</v>
      </c>
      <c r="N20" s="279">
        <v>0</v>
      </c>
      <c r="O20" s="279">
        <v>0</v>
      </c>
      <c r="P20" s="279">
        <v>0</v>
      </c>
      <c r="Q20" s="279">
        <v>0</v>
      </c>
      <c r="R20" s="279">
        <v>1</v>
      </c>
      <c r="S20" s="279">
        <v>1</v>
      </c>
      <c r="T20" s="279">
        <v>0</v>
      </c>
      <c r="U20" s="279">
        <v>0</v>
      </c>
      <c r="V20" s="279">
        <v>0</v>
      </c>
      <c r="W20" s="279">
        <v>0</v>
      </c>
      <c r="X20" s="279">
        <v>0</v>
      </c>
    </row>
    <row r="21" spans="1:24" x14ac:dyDescent="0.25">
      <c r="A21" s="234">
        <v>10</v>
      </c>
      <c r="B21" s="213" t="s">
        <v>389</v>
      </c>
      <c r="C21" s="279">
        <v>0</v>
      </c>
      <c r="D21" s="279">
        <v>0</v>
      </c>
      <c r="E21" s="279">
        <v>0</v>
      </c>
      <c r="F21" s="279">
        <v>0</v>
      </c>
      <c r="G21" s="279">
        <v>0</v>
      </c>
      <c r="H21" s="279">
        <v>0</v>
      </c>
      <c r="I21" s="279">
        <v>0</v>
      </c>
      <c r="J21" s="279">
        <v>0</v>
      </c>
      <c r="K21" s="279">
        <v>0</v>
      </c>
      <c r="L21" s="279">
        <v>0</v>
      </c>
      <c r="M21" s="279">
        <v>0</v>
      </c>
      <c r="N21" s="279">
        <v>0</v>
      </c>
      <c r="O21" s="279">
        <v>0</v>
      </c>
      <c r="P21" s="279">
        <v>0</v>
      </c>
      <c r="Q21" s="279">
        <v>0</v>
      </c>
      <c r="R21" s="279">
        <v>1</v>
      </c>
      <c r="S21" s="279">
        <v>1</v>
      </c>
      <c r="T21" s="279">
        <v>0</v>
      </c>
      <c r="U21" s="279">
        <v>0</v>
      </c>
      <c r="V21" s="279">
        <v>0</v>
      </c>
      <c r="W21" s="279">
        <v>0</v>
      </c>
      <c r="X21" s="279">
        <v>0</v>
      </c>
    </row>
    <row r="22" spans="1:24" ht="16.5" x14ac:dyDescent="0.25">
      <c r="A22" s="164"/>
      <c r="B22" s="646" t="str">
        <f>TT!C7</f>
        <v>Kon Tum, ngày 15 tháng 06 năm 2022</v>
      </c>
      <c r="C22" s="646"/>
      <c r="D22" s="646"/>
      <c r="E22" s="646"/>
      <c r="F22" s="646"/>
      <c r="G22" s="646"/>
      <c r="H22" s="217"/>
      <c r="I22" s="217"/>
      <c r="J22" s="217"/>
      <c r="K22" s="224"/>
      <c r="L22" s="225"/>
      <c r="M22" s="225"/>
      <c r="N22" s="224"/>
      <c r="O22" s="647" t="str">
        <f>B22</f>
        <v>Kon Tum, ngày 15 tháng 06 năm 2022</v>
      </c>
      <c r="P22" s="647"/>
      <c r="Q22" s="647"/>
      <c r="R22" s="647"/>
      <c r="S22" s="647"/>
      <c r="T22" s="647"/>
      <c r="U22" s="647"/>
      <c r="V22" s="102"/>
      <c r="W22" s="102"/>
      <c r="X22" s="102"/>
    </row>
    <row r="23" spans="1:24" ht="16.5" x14ac:dyDescent="0.25">
      <c r="A23" s="116"/>
      <c r="B23" s="598" t="str">
        <f>TT!A6</f>
        <v>NGƯỜI LẬP BIỂU</v>
      </c>
      <c r="C23" s="598"/>
      <c r="D23" s="598"/>
      <c r="E23" s="598"/>
      <c r="F23" s="598"/>
      <c r="G23" s="598"/>
      <c r="H23" s="218"/>
      <c r="I23" s="218"/>
      <c r="J23" s="218"/>
      <c r="K23" s="226"/>
      <c r="L23" s="226"/>
      <c r="M23" s="226"/>
      <c r="N23" s="227"/>
      <c r="O23" s="599" t="str">
        <f>TT!C5</f>
        <v>CỤC TRƯỞNG</v>
      </c>
      <c r="P23" s="599"/>
      <c r="Q23" s="599"/>
      <c r="R23" s="599"/>
      <c r="S23" s="599"/>
      <c r="T23" s="599"/>
      <c r="U23" s="599"/>
    </row>
    <row r="24" spans="1:24" ht="16.5" x14ac:dyDescent="0.25">
      <c r="A24" s="3"/>
      <c r="B24" s="207"/>
      <c r="C24" s="207"/>
      <c r="D24" s="208"/>
      <c r="E24" s="208"/>
      <c r="F24" s="208"/>
      <c r="G24" s="207"/>
      <c r="H24" s="207"/>
      <c r="I24" s="207"/>
      <c r="J24" s="207"/>
      <c r="K24" s="208"/>
      <c r="L24" s="208"/>
      <c r="M24" s="208"/>
      <c r="N24" s="208"/>
      <c r="O24" s="208"/>
      <c r="P24" s="219"/>
      <c r="Q24" s="219"/>
      <c r="R24" s="219"/>
      <c r="S24" s="208"/>
      <c r="T24" s="208"/>
      <c r="U24" s="208"/>
    </row>
    <row r="25" spans="1:24" ht="16.5" x14ac:dyDescent="0.25">
      <c r="A25" s="3"/>
      <c r="B25" s="207"/>
      <c r="C25" s="207"/>
      <c r="D25" s="208"/>
      <c r="E25" s="208"/>
      <c r="F25" s="208"/>
      <c r="G25" s="207"/>
      <c r="H25" s="207"/>
      <c r="I25" s="207"/>
      <c r="J25" s="207"/>
      <c r="K25" s="208"/>
      <c r="L25" s="208"/>
      <c r="M25" s="208"/>
      <c r="N25" s="208"/>
      <c r="O25" s="208"/>
      <c r="P25" s="222"/>
      <c r="Q25" s="222"/>
      <c r="R25" s="222"/>
      <c r="S25" s="222"/>
      <c r="T25" s="222"/>
      <c r="U25" s="222"/>
    </row>
    <row r="26" spans="1:24" ht="16.5" x14ac:dyDescent="0.25">
      <c r="A26" s="3"/>
      <c r="B26" s="207"/>
      <c r="C26" s="207"/>
      <c r="D26" s="208"/>
      <c r="E26" s="208"/>
      <c r="F26" s="208"/>
      <c r="G26" s="207"/>
      <c r="H26" s="207"/>
      <c r="I26" s="207"/>
      <c r="J26" s="207"/>
      <c r="K26" s="208"/>
      <c r="L26" s="208"/>
      <c r="M26" s="208"/>
      <c r="N26" s="208"/>
      <c r="O26" s="208"/>
      <c r="P26" s="222"/>
      <c r="Q26" s="222"/>
      <c r="R26" s="222"/>
      <c r="S26" s="222"/>
      <c r="T26" s="222"/>
      <c r="U26" s="222"/>
    </row>
    <row r="27" spans="1:24" ht="16.5" x14ac:dyDescent="0.25">
      <c r="A27" s="3"/>
      <c r="B27" s="599" t="str">
        <f>TT!C6</f>
        <v>PHẠM ANH VŨ</v>
      </c>
      <c r="C27" s="599"/>
      <c r="D27" s="599"/>
      <c r="E27" s="599"/>
      <c r="F27" s="599"/>
      <c r="G27" s="599"/>
      <c r="H27" s="219"/>
      <c r="I27" s="219"/>
      <c r="J27" s="219"/>
      <c r="K27" s="208"/>
      <c r="L27" s="208"/>
      <c r="M27" s="208"/>
      <c r="N27" s="208"/>
      <c r="O27" s="599" t="str">
        <f>TT!C3</f>
        <v>CAO MINH HOÀNG TÙNG</v>
      </c>
      <c r="P27" s="599"/>
      <c r="Q27" s="599"/>
      <c r="R27" s="599"/>
      <c r="S27" s="599"/>
      <c r="T27" s="599"/>
      <c r="U27" s="599"/>
    </row>
  </sheetData>
  <sheetProtection selectLockedCells="1" selectUnlockedCells="1"/>
  <mergeCells count="47">
    <mergeCell ref="B27:G27"/>
    <mergeCell ref="O27:U27"/>
    <mergeCell ref="X5:X7"/>
    <mergeCell ref="A9:B9"/>
    <mergeCell ref="B22:G22"/>
    <mergeCell ref="O22:U22"/>
    <mergeCell ref="B23:G23"/>
    <mergeCell ref="O23:U23"/>
    <mergeCell ref="S5:S7"/>
    <mergeCell ref="T5:T7"/>
    <mergeCell ref="U5:U7"/>
    <mergeCell ref="V5:V7"/>
    <mergeCell ref="W5:W7"/>
    <mergeCell ref="R4:R7"/>
    <mergeCell ref="S4:U4"/>
    <mergeCell ref="V4:X4"/>
    <mergeCell ref="H2:I2"/>
    <mergeCell ref="L2:P2"/>
    <mergeCell ref="R3:X3"/>
    <mergeCell ref="C4:C7"/>
    <mergeCell ref="D4:G4"/>
    <mergeCell ref="I5:I7"/>
    <mergeCell ref="J5:J7"/>
    <mergeCell ref="L5:L7"/>
    <mergeCell ref="M5:M7"/>
    <mergeCell ref="N5:N7"/>
    <mergeCell ref="D5:D7"/>
    <mergeCell ref="E5:E7"/>
    <mergeCell ref="F5:F7"/>
    <mergeCell ref="G5:G7"/>
    <mergeCell ref="H5:H7"/>
    <mergeCell ref="R1:X1"/>
    <mergeCell ref="A8:B8"/>
    <mergeCell ref="H4:J4"/>
    <mergeCell ref="F1:Q1"/>
    <mergeCell ref="K4:K7"/>
    <mergeCell ref="L4:N4"/>
    <mergeCell ref="O4:Q4"/>
    <mergeCell ref="O5:O7"/>
    <mergeCell ref="P5:P7"/>
    <mergeCell ref="Q5:Q7"/>
    <mergeCell ref="A3:A7"/>
    <mergeCell ref="B3:B7"/>
    <mergeCell ref="C3:J3"/>
    <mergeCell ref="K3:Q3"/>
    <mergeCell ref="A1:E1"/>
    <mergeCell ref="R2:X2"/>
  </mergeCells>
  <pageMargins left="0.35" right="0.36" top="0.41" bottom="0.43" header="0.31496062992125984" footer="0.31496062992125984"/>
  <pageSetup paperSize="9" scale="8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70C0"/>
  </sheetPr>
  <dimension ref="A1:T27"/>
  <sheetViews>
    <sheetView topLeftCell="B4" zoomScale="85" zoomScaleNormal="85" zoomScaleSheetLayoutView="70" workbookViewId="0">
      <selection activeCell="C9" sqref="C9:T21"/>
    </sheetView>
  </sheetViews>
  <sheetFormatPr defaultColWidth="9" defaultRowHeight="15.75" x14ac:dyDescent="0.25"/>
  <cols>
    <col min="1" max="1" width="4" style="127" customWidth="1"/>
    <col min="2" max="2" width="27.75" style="118" customWidth="1"/>
    <col min="3" max="5" width="7.375" style="118" customWidth="1"/>
    <col min="6" max="6" width="10.5" style="118" customWidth="1"/>
    <col min="7" max="7" width="7.875" style="118" customWidth="1"/>
    <col min="8" max="8" width="10.875" style="118" customWidth="1"/>
    <col min="9" max="9" width="7.875" style="118" customWidth="1"/>
    <col min="10" max="10" width="9.75" style="118" customWidth="1"/>
    <col min="11" max="11" width="7.875" style="118" customWidth="1"/>
    <col min="12" max="12" width="11.75" style="118" customWidth="1"/>
    <col min="13" max="13" width="7.875" style="118" customWidth="1"/>
    <col min="14" max="14" width="11" style="118" customWidth="1"/>
    <col min="15" max="15" width="7.875" style="118" customWidth="1"/>
    <col min="16" max="16" width="11.5" style="118" customWidth="1"/>
    <col min="17" max="17" width="7.5" style="118" customWidth="1"/>
    <col min="18" max="18" width="9.75" style="118" customWidth="1"/>
    <col min="19" max="19" width="8" style="118" customWidth="1"/>
    <col min="20" max="20" width="12.25" style="118" customWidth="1"/>
    <col min="21" max="16384" width="9" style="118"/>
  </cols>
  <sheetData>
    <row r="1" spans="1:20" ht="68.25" customHeight="1" x14ac:dyDescent="0.25">
      <c r="A1" s="455" t="s">
        <v>327</v>
      </c>
      <c r="B1" s="455"/>
      <c r="C1" s="455"/>
      <c r="D1" s="455"/>
      <c r="E1" s="679" t="s">
        <v>406</v>
      </c>
      <c r="F1" s="679"/>
      <c r="G1" s="679"/>
      <c r="H1" s="679"/>
      <c r="I1" s="679"/>
      <c r="J1" s="679"/>
      <c r="K1" s="679"/>
      <c r="L1" s="679"/>
      <c r="M1" s="679"/>
      <c r="N1" s="679"/>
      <c r="O1" s="679"/>
      <c r="P1" s="452" t="str">
        <f>TT!C2</f>
        <v>Đơn vị  báo cáo: CỤC THADS TỈNH KON TUM
Đơn vị nhận báo cáo: BAN PHÁP CHẾ HĐND TỈNH KON TUM</v>
      </c>
      <c r="Q1" s="452"/>
      <c r="R1" s="452"/>
      <c r="S1" s="452"/>
      <c r="T1" s="452"/>
    </row>
    <row r="2" spans="1:20" x14ac:dyDescent="0.25">
      <c r="A2" s="119"/>
      <c r="B2" s="6"/>
      <c r="C2" s="120"/>
      <c r="D2" s="120"/>
      <c r="G2" s="121"/>
      <c r="H2" s="122">
        <f>COUNTBLANK(D19:T19)</f>
        <v>0</v>
      </c>
      <c r="I2" s="122">
        <f>COUNTA(D19:T19)</f>
        <v>17</v>
      </c>
      <c r="J2" s="122">
        <f>H2+I2</f>
        <v>17</v>
      </c>
      <c r="K2" s="123"/>
      <c r="M2" s="124"/>
      <c r="N2" s="124"/>
      <c r="O2" s="124"/>
      <c r="P2" s="680" t="s">
        <v>98</v>
      </c>
      <c r="Q2" s="680"/>
      <c r="R2" s="680"/>
      <c r="S2" s="680"/>
      <c r="T2" s="680"/>
    </row>
    <row r="3" spans="1:20" ht="21" customHeight="1" x14ac:dyDescent="0.25">
      <c r="A3" s="677" t="s">
        <v>238</v>
      </c>
      <c r="B3" s="677" t="s">
        <v>157</v>
      </c>
      <c r="C3" s="664" t="s">
        <v>256</v>
      </c>
      <c r="D3" s="665"/>
      <c r="E3" s="665"/>
      <c r="F3" s="673" t="s">
        <v>257</v>
      </c>
      <c r="G3" s="673"/>
      <c r="H3" s="673"/>
      <c r="I3" s="673"/>
      <c r="J3" s="673"/>
      <c r="K3" s="673"/>
      <c r="L3" s="673"/>
      <c r="M3" s="681" t="s">
        <v>258</v>
      </c>
      <c r="N3" s="681"/>
      <c r="O3" s="681"/>
      <c r="P3" s="682"/>
      <c r="Q3" s="664" t="s">
        <v>259</v>
      </c>
      <c r="R3" s="665"/>
      <c r="S3" s="665"/>
      <c r="T3" s="666"/>
    </row>
    <row r="4" spans="1:20" ht="24.75" customHeight="1" x14ac:dyDescent="0.25">
      <c r="A4" s="678"/>
      <c r="B4" s="678"/>
      <c r="C4" s="683" t="s">
        <v>260</v>
      </c>
      <c r="D4" s="686" t="s">
        <v>4</v>
      </c>
      <c r="E4" s="686"/>
      <c r="F4" s="683" t="s">
        <v>261</v>
      </c>
      <c r="G4" s="673" t="s">
        <v>262</v>
      </c>
      <c r="H4" s="673"/>
      <c r="I4" s="673"/>
      <c r="J4" s="673"/>
      <c r="K4" s="673"/>
      <c r="L4" s="673"/>
      <c r="M4" s="667" t="s">
        <v>263</v>
      </c>
      <c r="N4" s="668"/>
      <c r="O4" s="667" t="s">
        <v>264</v>
      </c>
      <c r="P4" s="668"/>
      <c r="Q4" s="667" t="s">
        <v>265</v>
      </c>
      <c r="R4" s="668"/>
      <c r="S4" s="667" t="s">
        <v>266</v>
      </c>
      <c r="T4" s="668"/>
    </row>
    <row r="5" spans="1:20" x14ac:dyDescent="0.25">
      <c r="A5" s="678"/>
      <c r="B5" s="678"/>
      <c r="C5" s="684"/>
      <c r="D5" s="683" t="s">
        <v>267</v>
      </c>
      <c r="E5" s="683" t="s">
        <v>62</v>
      </c>
      <c r="F5" s="684"/>
      <c r="G5" s="673" t="s">
        <v>12</v>
      </c>
      <c r="H5" s="673"/>
      <c r="I5" s="673" t="s">
        <v>4</v>
      </c>
      <c r="J5" s="673"/>
      <c r="K5" s="673"/>
      <c r="L5" s="673"/>
      <c r="M5" s="669"/>
      <c r="N5" s="670"/>
      <c r="O5" s="669"/>
      <c r="P5" s="670"/>
      <c r="Q5" s="669"/>
      <c r="R5" s="670"/>
      <c r="S5" s="669"/>
      <c r="T5" s="670"/>
    </row>
    <row r="6" spans="1:20" ht="27.75" customHeight="1" x14ac:dyDescent="0.25">
      <c r="A6" s="678"/>
      <c r="B6" s="678"/>
      <c r="C6" s="684"/>
      <c r="D6" s="684"/>
      <c r="E6" s="684"/>
      <c r="F6" s="684"/>
      <c r="G6" s="673"/>
      <c r="H6" s="673"/>
      <c r="I6" s="673" t="s">
        <v>268</v>
      </c>
      <c r="J6" s="673"/>
      <c r="K6" s="673" t="s">
        <v>269</v>
      </c>
      <c r="L6" s="673"/>
      <c r="M6" s="671"/>
      <c r="N6" s="672"/>
      <c r="O6" s="671"/>
      <c r="P6" s="672"/>
      <c r="Q6" s="671"/>
      <c r="R6" s="672"/>
      <c r="S6" s="671"/>
      <c r="T6" s="672"/>
    </row>
    <row r="7" spans="1:20" ht="50.25" customHeight="1" x14ac:dyDescent="0.25">
      <c r="A7" s="678"/>
      <c r="B7" s="678"/>
      <c r="C7" s="685"/>
      <c r="D7" s="685"/>
      <c r="E7" s="685"/>
      <c r="F7" s="685"/>
      <c r="G7" s="267" t="s">
        <v>178</v>
      </c>
      <c r="H7" s="267" t="s">
        <v>179</v>
      </c>
      <c r="I7" s="267" t="s">
        <v>178</v>
      </c>
      <c r="J7" s="267" t="s">
        <v>179</v>
      </c>
      <c r="K7" s="395" t="s">
        <v>178</v>
      </c>
      <c r="L7" s="395" t="s">
        <v>179</v>
      </c>
      <c r="M7" s="267" t="s">
        <v>178</v>
      </c>
      <c r="N7" s="267" t="s">
        <v>179</v>
      </c>
      <c r="O7" s="267" t="s">
        <v>178</v>
      </c>
      <c r="P7" s="267" t="s">
        <v>179</v>
      </c>
      <c r="Q7" s="267" t="s">
        <v>178</v>
      </c>
      <c r="R7" s="267" t="s">
        <v>179</v>
      </c>
      <c r="S7" s="267" t="s">
        <v>178</v>
      </c>
      <c r="T7" s="267" t="s">
        <v>179</v>
      </c>
    </row>
    <row r="8" spans="1:20" x14ac:dyDescent="0.25">
      <c r="A8" s="674" t="s">
        <v>3</v>
      </c>
      <c r="B8" s="674"/>
      <c r="C8" s="125">
        <v>1</v>
      </c>
      <c r="D8" s="125">
        <v>2</v>
      </c>
      <c r="E8" s="125">
        <v>3</v>
      </c>
      <c r="F8" s="125">
        <v>4</v>
      </c>
      <c r="G8" s="125">
        <v>5</v>
      </c>
      <c r="H8" s="125">
        <v>6</v>
      </c>
      <c r="I8" s="125">
        <v>7</v>
      </c>
      <c r="J8" s="125">
        <v>8</v>
      </c>
      <c r="K8" s="125">
        <v>9</v>
      </c>
      <c r="L8" s="125">
        <v>10</v>
      </c>
      <c r="M8" s="125">
        <v>11</v>
      </c>
      <c r="N8" s="125">
        <v>12</v>
      </c>
      <c r="O8" s="125">
        <v>13</v>
      </c>
      <c r="P8" s="125">
        <v>14</v>
      </c>
      <c r="Q8" s="126">
        <v>15</v>
      </c>
      <c r="R8" s="126">
        <v>16</v>
      </c>
      <c r="S8" s="126">
        <v>17</v>
      </c>
      <c r="T8" s="126">
        <v>18</v>
      </c>
    </row>
    <row r="9" spans="1:20" x14ac:dyDescent="0.25">
      <c r="A9" s="675" t="s">
        <v>10</v>
      </c>
      <c r="B9" s="676"/>
      <c r="C9" s="384">
        <v>2</v>
      </c>
      <c r="D9" s="384">
        <v>0</v>
      </c>
      <c r="E9" s="384">
        <v>2</v>
      </c>
      <c r="F9" s="384">
        <v>2</v>
      </c>
      <c r="G9" s="384">
        <v>0</v>
      </c>
      <c r="H9" s="384">
        <v>0</v>
      </c>
      <c r="I9" s="384">
        <v>0</v>
      </c>
      <c r="J9" s="384">
        <v>0</v>
      </c>
      <c r="K9" s="384">
        <v>0</v>
      </c>
      <c r="L9" s="384">
        <v>0</v>
      </c>
      <c r="M9" s="384">
        <v>0</v>
      </c>
      <c r="N9" s="384">
        <v>0</v>
      </c>
      <c r="O9" s="384">
        <v>0</v>
      </c>
      <c r="P9" s="384">
        <v>0</v>
      </c>
      <c r="Q9" s="384">
        <v>0</v>
      </c>
      <c r="R9" s="384">
        <v>0</v>
      </c>
      <c r="S9" s="384">
        <v>0</v>
      </c>
      <c r="T9" s="384">
        <v>0</v>
      </c>
    </row>
    <row r="10" spans="1:20" x14ac:dyDescent="0.25">
      <c r="A10" s="235" t="s">
        <v>0</v>
      </c>
      <c r="B10" s="236" t="s">
        <v>28</v>
      </c>
      <c r="C10" s="384">
        <v>1</v>
      </c>
      <c r="D10" s="280">
        <v>0</v>
      </c>
      <c r="E10" s="280">
        <v>1</v>
      </c>
      <c r="F10" s="280">
        <v>1</v>
      </c>
      <c r="G10" s="280">
        <v>0</v>
      </c>
      <c r="H10" s="280">
        <v>0</v>
      </c>
      <c r="I10" s="280">
        <v>0</v>
      </c>
      <c r="J10" s="280">
        <v>0</v>
      </c>
      <c r="K10" s="280">
        <v>0</v>
      </c>
      <c r="L10" s="280">
        <v>0</v>
      </c>
      <c r="M10" s="280">
        <v>0</v>
      </c>
      <c r="N10" s="280">
        <v>0</v>
      </c>
      <c r="O10" s="280">
        <v>0</v>
      </c>
      <c r="P10" s="280">
        <v>0</v>
      </c>
      <c r="Q10" s="280">
        <v>0</v>
      </c>
      <c r="R10" s="280">
        <v>0</v>
      </c>
      <c r="S10" s="280">
        <v>0</v>
      </c>
      <c r="T10" s="280">
        <v>0</v>
      </c>
    </row>
    <row r="11" spans="1:20" x14ac:dyDescent="0.25">
      <c r="A11" s="385" t="s">
        <v>1</v>
      </c>
      <c r="B11" s="386" t="s">
        <v>8</v>
      </c>
      <c r="C11" s="384">
        <v>1</v>
      </c>
      <c r="D11" s="384">
        <v>0</v>
      </c>
      <c r="E11" s="384">
        <v>1</v>
      </c>
      <c r="F11" s="384">
        <v>1</v>
      </c>
      <c r="G11" s="384">
        <v>0</v>
      </c>
      <c r="H11" s="384">
        <v>0</v>
      </c>
      <c r="I11" s="384">
        <v>0</v>
      </c>
      <c r="J11" s="384">
        <v>0</v>
      </c>
      <c r="K11" s="384">
        <v>0</v>
      </c>
      <c r="L11" s="384">
        <v>0</v>
      </c>
      <c r="M11" s="384">
        <v>0</v>
      </c>
      <c r="N11" s="384">
        <v>0</v>
      </c>
      <c r="O11" s="384">
        <v>0</v>
      </c>
      <c r="P11" s="384">
        <v>0</v>
      </c>
      <c r="Q11" s="384">
        <v>0</v>
      </c>
      <c r="R11" s="384">
        <v>0</v>
      </c>
      <c r="S11" s="384">
        <v>0</v>
      </c>
      <c r="T11" s="384">
        <v>0</v>
      </c>
    </row>
    <row r="12" spans="1:20" x14ac:dyDescent="0.25">
      <c r="A12" s="237">
        <v>1</v>
      </c>
      <c r="B12" s="213" t="s">
        <v>380</v>
      </c>
      <c r="C12" s="384">
        <v>0</v>
      </c>
      <c r="D12" s="280">
        <v>0</v>
      </c>
      <c r="E12" s="280">
        <v>0</v>
      </c>
      <c r="F12" s="280">
        <v>0</v>
      </c>
      <c r="G12" s="280">
        <v>0</v>
      </c>
      <c r="H12" s="280">
        <v>0</v>
      </c>
      <c r="I12" s="280">
        <v>0</v>
      </c>
      <c r="J12" s="280">
        <v>0</v>
      </c>
      <c r="K12" s="280">
        <v>0</v>
      </c>
      <c r="L12" s="280">
        <v>0</v>
      </c>
      <c r="M12" s="280">
        <v>0</v>
      </c>
      <c r="N12" s="280">
        <v>0</v>
      </c>
      <c r="O12" s="280">
        <v>0</v>
      </c>
      <c r="P12" s="280">
        <v>0</v>
      </c>
      <c r="Q12" s="280">
        <v>0</v>
      </c>
      <c r="R12" s="280">
        <v>0</v>
      </c>
      <c r="S12" s="280">
        <v>0</v>
      </c>
      <c r="T12" s="280">
        <v>0</v>
      </c>
    </row>
    <row r="13" spans="1:20" x14ac:dyDescent="0.25">
      <c r="A13" s="237">
        <v>2</v>
      </c>
      <c r="B13" s="213" t="s">
        <v>381</v>
      </c>
      <c r="C13" s="384">
        <v>0</v>
      </c>
      <c r="D13" s="280">
        <v>0</v>
      </c>
      <c r="E13" s="280">
        <v>0</v>
      </c>
      <c r="F13" s="280">
        <v>0</v>
      </c>
      <c r="G13" s="280">
        <v>0</v>
      </c>
      <c r="H13" s="280">
        <v>0</v>
      </c>
      <c r="I13" s="280">
        <v>0</v>
      </c>
      <c r="J13" s="280">
        <v>0</v>
      </c>
      <c r="K13" s="280">
        <v>0</v>
      </c>
      <c r="L13" s="280">
        <v>0</v>
      </c>
      <c r="M13" s="280">
        <v>0</v>
      </c>
      <c r="N13" s="280">
        <v>0</v>
      </c>
      <c r="O13" s="280">
        <v>0</v>
      </c>
      <c r="P13" s="280">
        <v>0</v>
      </c>
      <c r="Q13" s="280">
        <v>0</v>
      </c>
      <c r="R13" s="280">
        <v>0</v>
      </c>
      <c r="S13" s="280">
        <v>0</v>
      </c>
      <c r="T13" s="280">
        <v>0</v>
      </c>
    </row>
    <row r="14" spans="1:20" x14ac:dyDescent="0.25">
      <c r="A14" s="237">
        <v>3</v>
      </c>
      <c r="B14" s="213" t="s">
        <v>382</v>
      </c>
      <c r="C14" s="384">
        <v>0</v>
      </c>
      <c r="D14" s="280">
        <v>0</v>
      </c>
      <c r="E14" s="280">
        <v>0</v>
      </c>
      <c r="F14" s="280">
        <v>0</v>
      </c>
      <c r="G14" s="280">
        <v>0</v>
      </c>
      <c r="H14" s="280">
        <v>0</v>
      </c>
      <c r="I14" s="280">
        <v>0</v>
      </c>
      <c r="J14" s="280">
        <v>0</v>
      </c>
      <c r="K14" s="280">
        <v>0</v>
      </c>
      <c r="L14" s="280">
        <v>0</v>
      </c>
      <c r="M14" s="280">
        <v>0</v>
      </c>
      <c r="N14" s="280">
        <v>0</v>
      </c>
      <c r="O14" s="280">
        <v>0</v>
      </c>
      <c r="P14" s="280">
        <v>0</v>
      </c>
      <c r="Q14" s="280">
        <v>0</v>
      </c>
      <c r="R14" s="280">
        <v>0</v>
      </c>
      <c r="S14" s="280">
        <v>0</v>
      </c>
      <c r="T14" s="280">
        <v>0</v>
      </c>
    </row>
    <row r="15" spans="1:20" x14ac:dyDescent="0.25">
      <c r="A15" s="237">
        <v>4</v>
      </c>
      <c r="B15" s="213" t="s">
        <v>383</v>
      </c>
      <c r="C15" s="384">
        <v>1</v>
      </c>
      <c r="D15" s="280">
        <v>0</v>
      </c>
      <c r="E15" s="280">
        <v>1</v>
      </c>
      <c r="F15" s="280">
        <v>1</v>
      </c>
      <c r="G15" s="280">
        <v>0</v>
      </c>
      <c r="H15" s="280">
        <v>0</v>
      </c>
      <c r="I15" s="280">
        <v>0</v>
      </c>
      <c r="J15" s="280">
        <v>0</v>
      </c>
      <c r="K15" s="280">
        <v>0</v>
      </c>
      <c r="L15" s="280">
        <v>0</v>
      </c>
      <c r="M15" s="280">
        <v>0</v>
      </c>
      <c r="N15" s="280">
        <v>0</v>
      </c>
      <c r="O15" s="280">
        <v>0</v>
      </c>
      <c r="P15" s="280">
        <v>0</v>
      </c>
      <c r="Q15" s="280">
        <v>0</v>
      </c>
      <c r="R15" s="280">
        <v>0</v>
      </c>
      <c r="S15" s="280">
        <v>0</v>
      </c>
      <c r="T15" s="280">
        <v>0</v>
      </c>
    </row>
    <row r="16" spans="1:20" x14ac:dyDescent="0.25">
      <c r="A16" s="237">
        <v>5</v>
      </c>
      <c r="B16" s="213" t="s">
        <v>384</v>
      </c>
      <c r="C16" s="384">
        <v>0</v>
      </c>
      <c r="D16" s="280">
        <v>0</v>
      </c>
      <c r="E16" s="280">
        <v>0</v>
      </c>
      <c r="F16" s="280">
        <v>0</v>
      </c>
      <c r="G16" s="280">
        <v>0</v>
      </c>
      <c r="H16" s="280">
        <v>0</v>
      </c>
      <c r="I16" s="280">
        <v>0</v>
      </c>
      <c r="J16" s="280">
        <v>0</v>
      </c>
      <c r="K16" s="280">
        <v>0</v>
      </c>
      <c r="L16" s="280">
        <v>0</v>
      </c>
      <c r="M16" s="280">
        <v>0</v>
      </c>
      <c r="N16" s="280">
        <v>0</v>
      </c>
      <c r="O16" s="280">
        <v>0</v>
      </c>
      <c r="P16" s="280">
        <v>0</v>
      </c>
      <c r="Q16" s="280">
        <v>0</v>
      </c>
      <c r="R16" s="280">
        <v>0</v>
      </c>
      <c r="S16" s="280">
        <v>0</v>
      </c>
      <c r="T16" s="280">
        <v>0</v>
      </c>
    </row>
    <row r="17" spans="1:20" x14ac:dyDescent="0.25">
      <c r="A17" s="237">
        <v>6</v>
      </c>
      <c r="B17" s="213" t="s">
        <v>385</v>
      </c>
      <c r="C17" s="384">
        <v>0</v>
      </c>
      <c r="D17" s="280">
        <v>0</v>
      </c>
      <c r="E17" s="280">
        <v>0</v>
      </c>
      <c r="F17" s="280">
        <v>0</v>
      </c>
      <c r="G17" s="280">
        <v>0</v>
      </c>
      <c r="H17" s="280">
        <v>0</v>
      </c>
      <c r="I17" s="280">
        <v>0</v>
      </c>
      <c r="J17" s="280">
        <v>0</v>
      </c>
      <c r="K17" s="280">
        <v>0</v>
      </c>
      <c r="L17" s="280">
        <v>0</v>
      </c>
      <c r="M17" s="280">
        <v>0</v>
      </c>
      <c r="N17" s="280">
        <v>0</v>
      </c>
      <c r="O17" s="280">
        <v>0</v>
      </c>
      <c r="P17" s="280">
        <v>0</v>
      </c>
      <c r="Q17" s="280">
        <v>0</v>
      </c>
      <c r="R17" s="280">
        <v>0</v>
      </c>
      <c r="S17" s="280">
        <v>0</v>
      </c>
      <c r="T17" s="280">
        <v>0</v>
      </c>
    </row>
    <row r="18" spans="1:20" x14ac:dyDescent="0.25">
      <c r="A18" s="237">
        <v>7</v>
      </c>
      <c r="B18" s="213" t="s">
        <v>386</v>
      </c>
      <c r="C18" s="384">
        <v>0</v>
      </c>
      <c r="D18" s="280">
        <v>0</v>
      </c>
      <c r="E18" s="280">
        <v>0</v>
      </c>
      <c r="F18" s="280">
        <v>0</v>
      </c>
      <c r="G18" s="280">
        <v>0</v>
      </c>
      <c r="H18" s="280">
        <v>0</v>
      </c>
      <c r="I18" s="280">
        <v>0</v>
      </c>
      <c r="J18" s="280">
        <v>0</v>
      </c>
      <c r="K18" s="280">
        <v>0</v>
      </c>
      <c r="L18" s="280">
        <v>0</v>
      </c>
      <c r="M18" s="280">
        <v>0</v>
      </c>
      <c r="N18" s="280">
        <v>0</v>
      </c>
      <c r="O18" s="280">
        <v>0</v>
      </c>
      <c r="P18" s="280">
        <v>0</v>
      </c>
      <c r="Q18" s="280">
        <v>0</v>
      </c>
      <c r="R18" s="280">
        <v>0</v>
      </c>
      <c r="S18" s="280">
        <v>0</v>
      </c>
      <c r="T18" s="280">
        <v>0</v>
      </c>
    </row>
    <row r="19" spans="1:20" x14ac:dyDescent="0.25">
      <c r="A19" s="237">
        <v>8</v>
      </c>
      <c r="B19" s="213" t="s">
        <v>387</v>
      </c>
      <c r="C19" s="384">
        <v>0</v>
      </c>
      <c r="D19" s="280">
        <v>0</v>
      </c>
      <c r="E19" s="280">
        <v>0</v>
      </c>
      <c r="F19" s="280">
        <v>0</v>
      </c>
      <c r="G19" s="280">
        <v>0</v>
      </c>
      <c r="H19" s="280">
        <v>0</v>
      </c>
      <c r="I19" s="280">
        <v>0</v>
      </c>
      <c r="J19" s="280">
        <v>0</v>
      </c>
      <c r="K19" s="280">
        <v>0</v>
      </c>
      <c r="L19" s="280">
        <v>0</v>
      </c>
      <c r="M19" s="280">
        <v>0</v>
      </c>
      <c r="N19" s="280">
        <v>0</v>
      </c>
      <c r="O19" s="280">
        <v>0</v>
      </c>
      <c r="P19" s="280">
        <v>0</v>
      </c>
      <c r="Q19" s="280">
        <v>0</v>
      </c>
      <c r="R19" s="280">
        <v>0</v>
      </c>
      <c r="S19" s="280">
        <v>0</v>
      </c>
      <c r="T19" s="280">
        <v>0</v>
      </c>
    </row>
    <row r="20" spans="1:20" x14ac:dyDescent="0.25">
      <c r="A20" s="237">
        <v>9</v>
      </c>
      <c r="B20" s="213" t="s">
        <v>388</v>
      </c>
      <c r="C20" s="384">
        <v>0</v>
      </c>
      <c r="D20" s="280">
        <v>0</v>
      </c>
      <c r="E20" s="280">
        <v>0</v>
      </c>
      <c r="F20" s="280">
        <v>0</v>
      </c>
      <c r="G20" s="280">
        <v>0</v>
      </c>
      <c r="H20" s="280">
        <v>0</v>
      </c>
      <c r="I20" s="280">
        <v>0</v>
      </c>
      <c r="J20" s="280">
        <v>0</v>
      </c>
      <c r="K20" s="280">
        <v>0</v>
      </c>
      <c r="L20" s="280">
        <v>0</v>
      </c>
      <c r="M20" s="280">
        <v>0</v>
      </c>
      <c r="N20" s="280">
        <v>0</v>
      </c>
      <c r="O20" s="280">
        <v>0</v>
      </c>
      <c r="P20" s="280">
        <v>0</v>
      </c>
      <c r="Q20" s="280">
        <v>0</v>
      </c>
      <c r="R20" s="280">
        <v>0</v>
      </c>
      <c r="S20" s="280">
        <v>0</v>
      </c>
      <c r="T20" s="280">
        <v>0</v>
      </c>
    </row>
    <row r="21" spans="1:20" x14ac:dyDescent="0.25">
      <c r="A21" s="237">
        <v>10</v>
      </c>
      <c r="B21" s="213" t="s">
        <v>389</v>
      </c>
      <c r="C21" s="384">
        <v>0</v>
      </c>
      <c r="D21" s="280">
        <v>0</v>
      </c>
      <c r="E21" s="280">
        <v>0</v>
      </c>
      <c r="F21" s="280">
        <v>0</v>
      </c>
      <c r="G21" s="280">
        <v>0</v>
      </c>
      <c r="H21" s="280">
        <v>0</v>
      </c>
      <c r="I21" s="280">
        <v>0</v>
      </c>
      <c r="J21" s="280">
        <v>0</v>
      </c>
      <c r="K21" s="280">
        <v>0</v>
      </c>
      <c r="L21" s="280">
        <v>0</v>
      </c>
      <c r="M21" s="280">
        <v>0</v>
      </c>
      <c r="N21" s="280">
        <v>0</v>
      </c>
      <c r="O21" s="280">
        <v>0</v>
      </c>
      <c r="P21" s="280">
        <v>0</v>
      </c>
      <c r="Q21" s="280">
        <v>0</v>
      </c>
      <c r="R21" s="280">
        <v>0</v>
      </c>
      <c r="S21" s="280">
        <v>0</v>
      </c>
      <c r="T21" s="280">
        <v>0</v>
      </c>
    </row>
    <row r="22" spans="1:20" ht="16.5" x14ac:dyDescent="0.25">
      <c r="A22" s="164"/>
      <c r="B22" s="646" t="str">
        <f>TT!C7</f>
        <v>Kon Tum, ngày 15 tháng 06 năm 2022</v>
      </c>
      <c r="C22" s="646"/>
      <c r="D22" s="646"/>
      <c r="E22" s="646"/>
      <c r="F22" s="646"/>
      <c r="G22" s="646"/>
      <c r="H22" s="217"/>
      <c r="I22" s="217"/>
      <c r="J22" s="217"/>
      <c r="K22" s="224"/>
      <c r="L22" s="225"/>
      <c r="M22" s="647" t="str">
        <f>B22</f>
        <v>Kon Tum, ngày 15 tháng 06 năm 2022</v>
      </c>
      <c r="N22" s="647"/>
      <c r="O22" s="647"/>
      <c r="P22" s="647"/>
      <c r="Q22" s="647"/>
      <c r="R22" s="647"/>
      <c r="S22" s="647"/>
      <c r="T22" s="231"/>
    </row>
    <row r="23" spans="1:20" ht="16.5" x14ac:dyDescent="0.25">
      <c r="A23" s="116"/>
      <c r="B23" s="598" t="str">
        <f>TT!A6</f>
        <v>NGƯỜI LẬP BIỂU</v>
      </c>
      <c r="C23" s="598"/>
      <c r="D23" s="598"/>
      <c r="E23" s="598"/>
      <c r="F23" s="598"/>
      <c r="G23" s="598"/>
      <c r="H23" s="218"/>
      <c r="I23" s="218"/>
      <c r="J23" s="218"/>
      <c r="K23" s="226"/>
      <c r="L23" s="226"/>
      <c r="M23" s="599" t="str">
        <f>TT!C5</f>
        <v>CỤC TRƯỞNG</v>
      </c>
      <c r="N23" s="599"/>
      <c r="O23" s="599"/>
      <c r="P23" s="599"/>
      <c r="Q23" s="599"/>
      <c r="R23" s="599"/>
      <c r="S23" s="599"/>
      <c r="T23" s="219"/>
    </row>
    <row r="24" spans="1:20" ht="16.5" x14ac:dyDescent="0.25">
      <c r="A24" s="3"/>
      <c r="B24" s="207"/>
      <c r="C24" s="207"/>
      <c r="D24" s="208"/>
      <c r="E24" s="208"/>
      <c r="F24" s="208"/>
      <c r="G24" s="207"/>
      <c r="H24" s="207"/>
      <c r="I24" s="207"/>
      <c r="J24" s="207"/>
      <c r="K24" s="208"/>
      <c r="L24" s="208"/>
      <c r="M24" s="208"/>
      <c r="N24" s="208"/>
      <c r="O24" s="128"/>
      <c r="P24" s="219"/>
      <c r="Q24" s="219"/>
      <c r="R24" s="219"/>
      <c r="S24" s="208"/>
      <c r="T24" s="208"/>
    </row>
    <row r="25" spans="1:20" ht="16.5" x14ac:dyDescent="0.25">
      <c r="A25" s="3"/>
      <c r="B25" s="207"/>
      <c r="C25" s="207"/>
      <c r="D25" s="208"/>
      <c r="E25" s="208"/>
      <c r="F25" s="208"/>
      <c r="G25" s="207"/>
      <c r="H25" s="207"/>
      <c r="I25" s="207"/>
      <c r="J25" s="207"/>
      <c r="K25" s="208"/>
      <c r="L25" s="208"/>
      <c r="M25" s="208"/>
      <c r="N25" s="208"/>
      <c r="O25" s="128"/>
      <c r="P25" s="222"/>
      <c r="Q25" s="222"/>
      <c r="R25" s="222"/>
      <c r="S25" s="222"/>
      <c r="T25" s="222"/>
    </row>
    <row r="26" spans="1:20" ht="16.5" x14ac:dyDescent="0.25">
      <c r="A26" s="3"/>
      <c r="B26" s="207"/>
      <c r="C26" s="207"/>
      <c r="D26" s="208"/>
      <c r="E26" s="208"/>
      <c r="F26" s="208"/>
      <c r="G26" s="207"/>
      <c r="H26" s="207"/>
      <c r="I26" s="207"/>
      <c r="J26" s="207"/>
      <c r="K26" s="208"/>
      <c r="L26" s="208"/>
      <c r="M26" s="208"/>
      <c r="N26" s="208"/>
      <c r="O26" s="128"/>
      <c r="P26" s="222"/>
      <c r="Q26" s="222"/>
      <c r="R26" s="222"/>
      <c r="S26" s="222"/>
      <c r="T26" s="222"/>
    </row>
    <row r="27" spans="1:20" ht="16.5" x14ac:dyDescent="0.25">
      <c r="A27" s="3"/>
      <c r="B27" s="599" t="str">
        <f>TT!C6</f>
        <v>PHẠM ANH VŨ</v>
      </c>
      <c r="C27" s="599"/>
      <c r="D27" s="599"/>
      <c r="E27" s="599"/>
      <c r="F27" s="599"/>
      <c r="G27" s="599"/>
      <c r="H27" s="219"/>
      <c r="I27" s="219"/>
      <c r="J27" s="219"/>
      <c r="K27" s="208"/>
      <c r="L27" s="208"/>
      <c r="M27" s="599" t="str">
        <f>TT!C3</f>
        <v>CAO MINH HOÀNG TÙNG</v>
      </c>
      <c r="N27" s="599"/>
      <c r="O27" s="599"/>
      <c r="P27" s="599"/>
      <c r="Q27" s="599"/>
      <c r="R27" s="599"/>
      <c r="S27" s="599"/>
      <c r="T27" s="219"/>
    </row>
  </sheetData>
  <sheetProtection selectLockedCells="1"/>
  <mergeCells count="32">
    <mergeCell ref="E1:O1"/>
    <mergeCell ref="P2:T2"/>
    <mergeCell ref="A1:D1"/>
    <mergeCell ref="P1:T1"/>
    <mergeCell ref="B3:B7"/>
    <mergeCell ref="C3:E3"/>
    <mergeCell ref="F3:L3"/>
    <mergeCell ref="M3:P3"/>
    <mergeCell ref="C4:C7"/>
    <mergeCell ref="D4:E4"/>
    <mergeCell ref="F4:F7"/>
    <mergeCell ref="G4:L4"/>
    <mergeCell ref="M4:N6"/>
    <mergeCell ref="O4:P6"/>
    <mergeCell ref="D5:D7"/>
    <mergeCell ref="E5:E7"/>
    <mergeCell ref="B27:G27"/>
    <mergeCell ref="M27:S27"/>
    <mergeCell ref="Q3:T3"/>
    <mergeCell ref="Q4:R6"/>
    <mergeCell ref="S4:T6"/>
    <mergeCell ref="G5:H6"/>
    <mergeCell ref="I5:L5"/>
    <mergeCell ref="I6:J6"/>
    <mergeCell ref="K6:L6"/>
    <mergeCell ref="A8:B8"/>
    <mergeCell ref="A9:B9"/>
    <mergeCell ref="B22:G22"/>
    <mergeCell ref="M22:S22"/>
    <mergeCell ref="B23:G23"/>
    <mergeCell ref="M23:S23"/>
    <mergeCell ref="A3:A7"/>
  </mergeCells>
  <pageMargins left="0.38" right="0.39" top="0.38" bottom="0.37" header="0.31496062992126" footer="0.31496062992126"/>
  <pageSetup paperSize="9"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70C0"/>
  </sheetPr>
  <dimension ref="A1:V27"/>
  <sheetViews>
    <sheetView zoomScale="80" zoomScaleNormal="80" zoomScaleSheetLayoutView="85" workbookViewId="0">
      <selection activeCell="I16" sqref="I16"/>
    </sheetView>
  </sheetViews>
  <sheetFormatPr defaultColWidth="9" defaultRowHeight="15.75" x14ac:dyDescent="0.25"/>
  <cols>
    <col min="1" max="1" width="4.125" style="128" customWidth="1"/>
    <col min="2" max="2" width="25.5" style="128" customWidth="1"/>
    <col min="3" max="3" width="8.25" style="128" customWidth="1"/>
    <col min="4" max="4" width="6.75" style="128" customWidth="1"/>
    <col min="5" max="5" width="7.875" style="128" customWidth="1"/>
    <col min="6" max="6" width="8" style="128" customWidth="1"/>
    <col min="7" max="7" width="7" style="128" customWidth="1"/>
    <col min="8" max="8" width="8.5" style="128" customWidth="1"/>
    <col min="9" max="10" width="9" style="128"/>
    <col min="11" max="11" width="8.5" style="128" customWidth="1"/>
    <col min="12" max="12" width="7.875" style="128" customWidth="1"/>
    <col min="13" max="13" width="7.125" style="128" customWidth="1"/>
    <col min="14" max="14" width="8.125" style="128" customWidth="1"/>
    <col min="15" max="18" width="9" style="128" customWidth="1"/>
    <col min="19" max="19" width="8.125" style="128" customWidth="1"/>
    <col min="20" max="20" width="7.375" style="128" customWidth="1"/>
    <col min="21" max="21" width="7.5" style="128" customWidth="1"/>
    <col min="22" max="22" width="9.625" style="128" customWidth="1"/>
    <col min="23" max="16384" width="9" style="128"/>
  </cols>
  <sheetData>
    <row r="1" spans="1:22" ht="67.5" customHeight="1" x14ac:dyDescent="0.25">
      <c r="A1" s="455" t="s">
        <v>328</v>
      </c>
      <c r="B1" s="455"/>
      <c r="C1" s="455"/>
      <c r="D1" s="455"/>
      <c r="E1" s="455"/>
      <c r="F1" s="688" t="s">
        <v>407</v>
      </c>
      <c r="G1" s="688"/>
      <c r="H1" s="688"/>
      <c r="I1" s="688"/>
      <c r="J1" s="688"/>
      <c r="K1" s="688"/>
      <c r="L1" s="688"/>
      <c r="M1" s="688"/>
      <c r="N1" s="688"/>
      <c r="O1" s="688"/>
      <c r="P1" s="688"/>
      <c r="Q1" s="688"/>
      <c r="R1" s="687" t="str">
        <f>TT!C2</f>
        <v>Đơn vị  báo cáo: CỤC THADS TỈNH KON TUM
Đơn vị nhận báo cáo: BAN PHÁP CHẾ HĐND TỈNH KON TUM</v>
      </c>
      <c r="S1" s="687"/>
      <c r="T1" s="687"/>
      <c r="U1" s="687"/>
      <c r="V1" s="687"/>
    </row>
    <row r="2" spans="1:22" x14ac:dyDescent="0.25">
      <c r="A2" s="25"/>
      <c r="B2" s="129"/>
      <c r="C2" s="130"/>
      <c r="D2" s="130"/>
      <c r="E2" s="130"/>
      <c r="F2" s="130"/>
      <c r="G2" s="130"/>
      <c r="H2" s="130"/>
      <c r="I2" s="131"/>
      <c r="J2" s="42">
        <f>COUNTBLANK(D12:V12)</f>
        <v>0</v>
      </c>
      <c r="K2" s="42">
        <f>COUNTA(D12:V12)</f>
        <v>19</v>
      </c>
      <c r="L2" s="42">
        <f>J2+K2</f>
        <v>19</v>
      </c>
      <c r="M2" s="132"/>
      <c r="R2" s="691" t="s">
        <v>270</v>
      </c>
      <c r="S2" s="691"/>
      <c r="T2" s="691"/>
      <c r="U2" s="691"/>
      <c r="V2" s="691"/>
    </row>
    <row r="3" spans="1:22" ht="16.5" customHeight="1" x14ac:dyDescent="0.25">
      <c r="A3" s="689" t="s">
        <v>238</v>
      </c>
      <c r="B3" s="689" t="s">
        <v>157</v>
      </c>
      <c r="C3" s="690" t="s">
        <v>271</v>
      </c>
      <c r="D3" s="690" t="s">
        <v>4</v>
      </c>
      <c r="E3" s="690"/>
      <c r="F3" s="690"/>
      <c r="G3" s="690"/>
      <c r="H3" s="690" t="s">
        <v>272</v>
      </c>
      <c r="I3" s="689" t="s">
        <v>4</v>
      </c>
      <c r="J3" s="689"/>
      <c r="K3" s="689"/>
      <c r="L3" s="689"/>
      <c r="M3" s="689" t="s">
        <v>273</v>
      </c>
      <c r="N3" s="689"/>
      <c r="O3" s="689"/>
      <c r="P3" s="689"/>
      <c r="Q3" s="689"/>
      <c r="R3" s="689"/>
      <c r="S3" s="689"/>
      <c r="T3" s="689"/>
      <c r="U3" s="689"/>
      <c r="V3" s="689"/>
    </row>
    <row r="4" spans="1:22" s="136" customFormat="1" ht="21" customHeight="1" x14ac:dyDescent="0.25">
      <c r="A4" s="689"/>
      <c r="B4" s="689"/>
      <c r="C4" s="690"/>
      <c r="D4" s="690" t="s">
        <v>274</v>
      </c>
      <c r="E4" s="690" t="s">
        <v>4</v>
      </c>
      <c r="F4" s="690"/>
      <c r="G4" s="690" t="s">
        <v>275</v>
      </c>
      <c r="H4" s="690"/>
      <c r="I4" s="689" t="s">
        <v>276</v>
      </c>
      <c r="J4" s="689" t="s">
        <v>277</v>
      </c>
      <c r="K4" s="689" t="s">
        <v>278</v>
      </c>
      <c r="L4" s="689" t="s">
        <v>279</v>
      </c>
      <c r="M4" s="689" t="s">
        <v>12</v>
      </c>
      <c r="N4" s="689" t="s">
        <v>4</v>
      </c>
      <c r="O4" s="689"/>
      <c r="P4" s="689"/>
      <c r="Q4" s="689"/>
      <c r="R4" s="689"/>
      <c r="S4" s="689"/>
      <c r="T4" s="689"/>
      <c r="U4" s="689"/>
      <c r="V4" s="689" t="s">
        <v>280</v>
      </c>
    </row>
    <row r="5" spans="1:22" s="136" customFormat="1" ht="24" customHeight="1" x14ac:dyDescent="0.25">
      <c r="A5" s="689"/>
      <c r="B5" s="689"/>
      <c r="C5" s="690"/>
      <c r="D5" s="690"/>
      <c r="E5" s="690" t="s">
        <v>268</v>
      </c>
      <c r="F5" s="690" t="s">
        <v>62</v>
      </c>
      <c r="G5" s="690"/>
      <c r="H5" s="690"/>
      <c r="I5" s="689"/>
      <c r="J5" s="689"/>
      <c r="K5" s="689"/>
      <c r="L5" s="689"/>
      <c r="M5" s="689"/>
      <c r="N5" s="689" t="s">
        <v>281</v>
      </c>
      <c r="O5" s="689" t="s">
        <v>4</v>
      </c>
      <c r="P5" s="689"/>
      <c r="Q5" s="689"/>
      <c r="R5" s="689"/>
      <c r="S5" s="689" t="s">
        <v>282</v>
      </c>
      <c r="T5" s="689" t="s">
        <v>4</v>
      </c>
      <c r="U5" s="689"/>
      <c r="V5" s="689"/>
    </row>
    <row r="6" spans="1:22" s="136" customFormat="1" ht="25.5" customHeight="1" x14ac:dyDescent="0.25">
      <c r="A6" s="689"/>
      <c r="B6" s="689"/>
      <c r="C6" s="690"/>
      <c r="D6" s="690"/>
      <c r="E6" s="690"/>
      <c r="F6" s="690"/>
      <c r="G6" s="690"/>
      <c r="H6" s="690"/>
      <c r="I6" s="689"/>
      <c r="J6" s="689"/>
      <c r="K6" s="689"/>
      <c r="L6" s="689"/>
      <c r="M6" s="689"/>
      <c r="N6" s="689"/>
      <c r="O6" s="689" t="s">
        <v>283</v>
      </c>
      <c r="P6" s="689"/>
      <c r="Q6" s="689" t="s">
        <v>62</v>
      </c>
      <c r="R6" s="689"/>
      <c r="S6" s="689"/>
      <c r="T6" s="689"/>
      <c r="U6" s="689"/>
      <c r="V6" s="689"/>
    </row>
    <row r="7" spans="1:22" ht="75" customHeight="1" x14ac:dyDescent="0.25">
      <c r="A7" s="689"/>
      <c r="B7" s="689"/>
      <c r="C7" s="690"/>
      <c r="D7" s="690"/>
      <c r="E7" s="690"/>
      <c r="F7" s="690"/>
      <c r="G7" s="690"/>
      <c r="H7" s="690"/>
      <c r="I7" s="689"/>
      <c r="J7" s="689"/>
      <c r="K7" s="689"/>
      <c r="L7" s="689"/>
      <c r="M7" s="689"/>
      <c r="N7" s="689"/>
      <c r="O7" s="355" t="s">
        <v>284</v>
      </c>
      <c r="P7" s="355" t="s">
        <v>285</v>
      </c>
      <c r="Q7" s="355" t="s">
        <v>284</v>
      </c>
      <c r="R7" s="355" t="s">
        <v>285</v>
      </c>
      <c r="S7" s="689"/>
      <c r="T7" s="356" t="s">
        <v>268</v>
      </c>
      <c r="U7" s="356" t="s">
        <v>62</v>
      </c>
      <c r="V7" s="689"/>
    </row>
    <row r="8" spans="1:22" x14ac:dyDescent="0.25">
      <c r="A8" s="692" t="s">
        <v>3</v>
      </c>
      <c r="B8" s="692"/>
      <c r="C8" s="407">
        <v>1</v>
      </c>
      <c r="D8" s="407">
        <v>2</v>
      </c>
      <c r="E8" s="407">
        <v>3</v>
      </c>
      <c r="F8" s="407">
        <v>4</v>
      </c>
      <c r="G8" s="407">
        <v>5</v>
      </c>
      <c r="H8" s="407">
        <v>6</v>
      </c>
      <c r="I8" s="407">
        <v>7</v>
      </c>
      <c r="J8" s="407">
        <v>8</v>
      </c>
      <c r="K8" s="407">
        <v>9</v>
      </c>
      <c r="L8" s="407">
        <v>10</v>
      </c>
      <c r="M8" s="407">
        <v>11</v>
      </c>
      <c r="N8" s="407">
        <v>12</v>
      </c>
      <c r="O8" s="407">
        <v>13</v>
      </c>
      <c r="P8" s="407">
        <v>14</v>
      </c>
      <c r="Q8" s="407">
        <v>15</v>
      </c>
      <c r="R8" s="407">
        <v>16</v>
      </c>
      <c r="S8" s="407">
        <v>17</v>
      </c>
      <c r="T8" s="407">
        <v>18</v>
      </c>
      <c r="U8" s="407">
        <v>19</v>
      </c>
      <c r="V8" s="407">
        <v>20</v>
      </c>
    </row>
    <row r="9" spans="1:22" x14ac:dyDescent="0.25">
      <c r="A9" s="693" t="s">
        <v>12</v>
      </c>
      <c r="B9" s="694"/>
      <c r="C9" s="408">
        <v>7</v>
      </c>
      <c r="D9" s="408">
        <v>1</v>
      </c>
      <c r="E9" s="408">
        <v>1</v>
      </c>
      <c r="F9" s="408">
        <v>0</v>
      </c>
      <c r="G9" s="408">
        <v>6</v>
      </c>
      <c r="H9" s="408">
        <v>1</v>
      </c>
      <c r="I9" s="408">
        <v>0</v>
      </c>
      <c r="J9" s="408">
        <v>1</v>
      </c>
      <c r="K9" s="408">
        <v>0</v>
      </c>
      <c r="L9" s="408">
        <v>0</v>
      </c>
      <c r="M9" s="408">
        <v>1</v>
      </c>
      <c r="N9" s="408">
        <v>0</v>
      </c>
      <c r="O9" s="408">
        <v>0</v>
      </c>
      <c r="P9" s="408">
        <v>0</v>
      </c>
      <c r="Q9" s="408">
        <v>0</v>
      </c>
      <c r="R9" s="408">
        <v>0</v>
      </c>
      <c r="S9" s="408">
        <v>1</v>
      </c>
      <c r="T9" s="408">
        <v>1</v>
      </c>
      <c r="U9" s="408">
        <v>0</v>
      </c>
      <c r="V9" s="408">
        <v>0</v>
      </c>
    </row>
    <row r="10" spans="1:22" x14ac:dyDescent="0.25">
      <c r="A10" s="238" t="s">
        <v>0</v>
      </c>
      <c r="B10" s="239" t="s">
        <v>237</v>
      </c>
      <c r="C10" s="281">
        <v>6</v>
      </c>
      <c r="D10" s="281">
        <v>1</v>
      </c>
      <c r="E10" s="281">
        <v>1</v>
      </c>
      <c r="F10" s="281">
        <v>0</v>
      </c>
      <c r="G10" s="281">
        <v>5</v>
      </c>
      <c r="H10" s="281">
        <v>1</v>
      </c>
      <c r="I10" s="281">
        <v>0</v>
      </c>
      <c r="J10" s="281">
        <v>1</v>
      </c>
      <c r="K10" s="281">
        <v>0</v>
      </c>
      <c r="L10" s="281">
        <v>0</v>
      </c>
      <c r="M10" s="281">
        <v>1</v>
      </c>
      <c r="N10" s="281">
        <v>0</v>
      </c>
      <c r="O10" s="281">
        <v>0</v>
      </c>
      <c r="P10" s="281">
        <v>0</v>
      </c>
      <c r="Q10" s="281">
        <v>0</v>
      </c>
      <c r="R10" s="281">
        <v>0</v>
      </c>
      <c r="S10" s="281">
        <v>1</v>
      </c>
      <c r="T10" s="281">
        <v>1</v>
      </c>
      <c r="U10" s="281">
        <v>0</v>
      </c>
      <c r="V10" s="281">
        <v>0</v>
      </c>
    </row>
    <row r="11" spans="1:22" x14ac:dyDescent="0.25">
      <c r="A11" s="409" t="s">
        <v>1</v>
      </c>
      <c r="B11" s="410" t="s">
        <v>8</v>
      </c>
      <c r="C11" s="408">
        <v>1</v>
      </c>
      <c r="D11" s="408">
        <v>0</v>
      </c>
      <c r="E11" s="408">
        <v>0</v>
      </c>
      <c r="F11" s="408">
        <v>0</v>
      </c>
      <c r="G11" s="408">
        <v>1</v>
      </c>
      <c r="H11" s="408">
        <v>0</v>
      </c>
      <c r="I11" s="408">
        <v>0</v>
      </c>
      <c r="J11" s="408">
        <v>0</v>
      </c>
      <c r="K11" s="408">
        <v>0</v>
      </c>
      <c r="L11" s="408">
        <v>0</v>
      </c>
      <c r="M11" s="408">
        <v>0</v>
      </c>
      <c r="N11" s="408">
        <v>0</v>
      </c>
      <c r="O11" s="408">
        <v>0</v>
      </c>
      <c r="P11" s="408">
        <v>0</v>
      </c>
      <c r="Q11" s="408">
        <v>0</v>
      </c>
      <c r="R11" s="408">
        <v>0</v>
      </c>
      <c r="S11" s="408">
        <v>0</v>
      </c>
      <c r="T11" s="408">
        <v>0</v>
      </c>
      <c r="U11" s="408">
        <v>0</v>
      </c>
      <c r="V11" s="408">
        <v>0</v>
      </c>
    </row>
    <row r="12" spans="1:22" x14ac:dyDescent="0.25">
      <c r="A12" s="238">
        <v>1</v>
      </c>
      <c r="B12" s="213" t="s">
        <v>380</v>
      </c>
      <c r="C12" s="281">
        <v>1</v>
      </c>
      <c r="D12" s="281">
        <v>0</v>
      </c>
      <c r="E12" s="281">
        <v>0</v>
      </c>
      <c r="F12" s="281">
        <v>0</v>
      </c>
      <c r="G12" s="281">
        <v>1</v>
      </c>
      <c r="H12" s="281">
        <v>0</v>
      </c>
      <c r="I12" s="281">
        <v>0</v>
      </c>
      <c r="J12" s="281">
        <v>0</v>
      </c>
      <c r="K12" s="281">
        <v>0</v>
      </c>
      <c r="L12" s="281">
        <v>0</v>
      </c>
      <c r="M12" s="281">
        <v>0</v>
      </c>
      <c r="N12" s="281">
        <v>0</v>
      </c>
      <c r="O12" s="281">
        <v>0</v>
      </c>
      <c r="P12" s="281">
        <v>0</v>
      </c>
      <c r="Q12" s="281">
        <v>0</v>
      </c>
      <c r="R12" s="281">
        <v>0</v>
      </c>
      <c r="S12" s="281">
        <v>0</v>
      </c>
      <c r="T12" s="281">
        <v>0</v>
      </c>
      <c r="U12" s="281">
        <v>0</v>
      </c>
      <c r="V12" s="281">
        <v>0</v>
      </c>
    </row>
    <row r="13" spans="1:22" x14ac:dyDescent="0.25">
      <c r="A13" s="238">
        <v>2</v>
      </c>
      <c r="B13" s="213" t="s">
        <v>381</v>
      </c>
      <c r="C13" s="281">
        <v>0</v>
      </c>
      <c r="D13" s="281">
        <v>0</v>
      </c>
      <c r="E13" s="281">
        <v>0</v>
      </c>
      <c r="F13" s="281">
        <v>0</v>
      </c>
      <c r="G13" s="281">
        <v>0</v>
      </c>
      <c r="H13" s="281">
        <v>0</v>
      </c>
      <c r="I13" s="281">
        <v>0</v>
      </c>
      <c r="J13" s="281">
        <v>0</v>
      </c>
      <c r="K13" s="281">
        <v>0</v>
      </c>
      <c r="L13" s="281">
        <v>0</v>
      </c>
      <c r="M13" s="281">
        <v>0</v>
      </c>
      <c r="N13" s="281">
        <v>0</v>
      </c>
      <c r="O13" s="281">
        <v>0</v>
      </c>
      <c r="P13" s="281">
        <v>0</v>
      </c>
      <c r="Q13" s="281">
        <v>0</v>
      </c>
      <c r="R13" s="281">
        <v>0</v>
      </c>
      <c r="S13" s="281">
        <v>0</v>
      </c>
      <c r="T13" s="281">
        <v>0</v>
      </c>
      <c r="U13" s="281">
        <v>0</v>
      </c>
      <c r="V13" s="281">
        <v>0</v>
      </c>
    </row>
    <row r="14" spans="1:22" x14ac:dyDescent="0.25">
      <c r="A14" s="238">
        <v>3</v>
      </c>
      <c r="B14" s="213" t="s">
        <v>382</v>
      </c>
      <c r="C14" s="281">
        <v>0</v>
      </c>
      <c r="D14" s="281">
        <v>0</v>
      </c>
      <c r="E14" s="281">
        <v>0</v>
      </c>
      <c r="F14" s="281">
        <v>0</v>
      </c>
      <c r="G14" s="281">
        <v>0</v>
      </c>
      <c r="H14" s="281">
        <v>0</v>
      </c>
      <c r="I14" s="281">
        <v>0</v>
      </c>
      <c r="J14" s="281">
        <v>0</v>
      </c>
      <c r="K14" s="281">
        <v>0</v>
      </c>
      <c r="L14" s="281">
        <v>0</v>
      </c>
      <c r="M14" s="281">
        <v>0</v>
      </c>
      <c r="N14" s="281">
        <v>0</v>
      </c>
      <c r="O14" s="281">
        <v>0</v>
      </c>
      <c r="P14" s="281">
        <v>0</v>
      </c>
      <c r="Q14" s="281">
        <v>0</v>
      </c>
      <c r="R14" s="281">
        <v>0</v>
      </c>
      <c r="S14" s="281">
        <v>0</v>
      </c>
      <c r="T14" s="281">
        <v>0</v>
      </c>
      <c r="U14" s="281">
        <v>0</v>
      </c>
      <c r="V14" s="281">
        <v>0</v>
      </c>
    </row>
    <row r="15" spans="1:22" x14ac:dyDescent="0.25">
      <c r="A15" s="238">
        <v>4</v>
      </c>
      <c r="B15" s="213" t="s">
        <v>383</v>
      </c>
      <c r="C15" s="281">
        <v>0</v>
      </c>
      <c r="D15" s="281">
        <v>0</v>
      </c>
      <c r="E15" s="281">
        <v>0</v>
      </c>
      <c r="F15" s="281">
        <v>0</v>
      </c>
      <c r="G15" s="281">
        <v>0</v>
      </c>
      <c r="H15" s="281">
        <v>0</v>
      </c>
      <c r="I15" s="281">
        <v>0</v>
      </c>
      <c r="J15" s="281">
        <v>0</v>
      </c>
      <c r="K15" s="281">
        <v>0</v>
      </c>
      <c r="L15" s="281">
        <v>0</v>
      </c>
      <c r="M15" s="281">
        <v>0</v>
      </c>
      <c r="N15" s="281">
        <v>0</v>
      </c>
      <c r="O15" s="281">
        <v>0</v>
      </c>
      <c r="P15" s="281">
        <v>0</v>
      </c>
      <c r="Q15" s="281">
        <v>0</v>
      </c>
      <c r="R15" s="281">
        <v>0</v>
      </c>
      <c r="S15" s="281">
        <v>0</v>
      </c>
      <c r="T15" s="281">
        <v>0</v>
      </c>
      <c r="U15" s="281">
        <v>0</v>
      </c>
      <c r="V15" s="281">
        <v>0</v>
      </c>
    </row>
    <row r="16" spans="1:22" x14ac:dyDescent="0.25">
      <c r="A16" s="238">
        <v>5</v>
      </c>
      <c r="B16" s="213" t="s">
        <v>384</v>
      </c>
      <c r="C16" s="281">
        <v>0</v>
      </c>
      <c r="D16" s="281">
        <v>0</v>
      </c>
      <c r="E16" s="281">
        <v>0</v>
      </c>
      <c r="F16" s="281">
        <v>0</v>
      </c>
      <c r="G16" s="281">
        <v>0</v>
      </c>
      <c r="H16" s="281">
        <v>0</v>
      </c>
      <c r="I16" s="281">
        <v>0</v>
      </c>
      <c r="J16" s="281">
        <v>0</v>
      </c>
      <c r="K16" s="281">
        <v>0</v>
      </c>
      <c r="L16" s="281">
        <v>0</v>
      </c>
      <c r="M16" s="281">
        <v>0</v>
      </c>
      <c r="N16" s="281">
        <v>0</v>
      </c>
      <c r="O16" s="281">
        <v>0</v>
      </c>
      <c r="P16" s="281">
        <v>0</v>
      </c>
      <c r="Q16" s="281">
        <v>0</v>
      </c>
      <c r="R16" s="281">
        <v>0</v>
      </c>
      <c r="S16" s="281">
        <v>0</v>
      </c>
      <c r="T16" s="281">
        <v>0</v>
      </c>
      <c r="U16" s="281">
        <v>0</v>
      </c>
      <c r="V16" s="281">
        <v>0</v>
      </c>
    </row>
    <row r="17" spans="1:22" x14ac:dyDescent="0.25">
      <c r="A17" s="238">
        <v>6</v>
      </c>
      <c r="B17" s="213" t="s">
        <v>385</v>
      </c>
      <c r="C17" s="281">
        <v>0</v>
      </c>
      <c r="D17" s="281">
        <v>0</v>
      </c>
      <c r="E17" s="281">
        <v>0</v>
      </c>
      <c r="F17" s="281">
        <v>0</v>
      </c>
      <c r="G17" s="281">
        <v>0</v>
      </c>
      <c r="H17" s="281">
        <v>0</v>
      </c>
      <c r="I17" s="281">
        <v>0</v>
      </c>
      <c r="J17" s="281">
        <v>0</v>
      </c>
      <c r="K17" s="281">
        <v>0</v>
      </c>
      <c r="L17" s="281">
        <v>0</v>
      </c>
      <c r="M17" s="281">
        <v>0</v>
      </c>
      <c r="N17" s="281">
        <v>0</v>
      </c>
      <c r="O17" s="281">
        <v>0</v>
      </c>
      <c r="P17" s="281">
        <v>0</v>
      </c>
      <c r="Q17" s="281">
        <v>0</v>
      </c>
      <c r="R17" s="281">
        <v>0</v>
      </c>
      <c r="S17" s="281">
        <v>0</v>
      </c>
      <c r="T17" s="281">
        <v>0</v>
      </c>
      <c r="U17" s="281">
        <v>0</v>
      </c>
      <c r="V17" s="281">
        <v>0</v>
      </c>
    </row>
    <row r="18" spans="1:22" x14ac:dyDescent="0.25">
      <c r="A18" s="238">
        <v>7</v>
      </c>
      <c r="B18" s="213" t="s">
        <v>386</v>
      </c>
      <c r="C18" s="281">
        <v>0</v>
      </c>
      <c r="D18" s="281">
        <v>0</v>
      </c>
      <c r="E18" s="281">
        <v>0</v>
      </c>
      <c r="F18" s="281">
        <v>0</v>
      </c>
      <c r="G18" s="281">
        <v>0</v>
      </c>
      <c r="H18" s="281">
        <v>0</v>
      </c>
      <c r="I18" s="281">
        <v>0</v>
      </c>
      <c r="J18" s="281">
        <v>0</v>
      </c>
      <c r="K18" s="281">
        <v>0</v>
      </c>
      <c r="L18" s="281">
        <v>0</v>
      </c>
      <c r="M18" s="281">
        <v>0</v>
      </c>
      <c r="N18" s="281">
        <v>0</v>
      </c>
      <c r="O18" s="281">
        <v>0</v>
      </c>
      <c r="P18" s="281">
        <v>0</v>
      </c>
      <c r="Q18" s="281">
        <v>0</v>
      </c>
      <c r="R18" s="281">
        <v>0</v>
      </c>
      <c r="S18" s="281">
        <v>0</v>
      </c>
      <c r="T18" s="281">
        <v>0</v>
      </c>
      <c r="U18" s="281">
        <v>0</v>
      </c>
      <c r="V18" s="281">
        <v>0</v>
      </c>
    </row>
    <row r="19" spans="1:22" x14ac:dyDescent="0.25">
      <c r="A19" s="238">
        <v>8</v>
      </c>
      <c r="B19" s="213" t="s">
        <v>387</v>
      </c>
      <c r="C19" s="281">
        <v>0</v>
      </c>
      <c r="D19" s="281">
        <v>0</v>
      </c>
      <c r="E19" s="281">
        <v>0</v>
      </c>
      <c r="F19" s="281">
        <v>0</v>
      </c>
      <c r="G19" s="281">
        <v>0</v>
      </c>
      <c r="H19" s="281">
        <v>0</v>
      </c>
      <c r="I19" s="281">
        <v>0</v>
      </c>
      <c r="J19" s="281">
        <v>0</v>
      </c>
      <c r="K19" s="281">
        <v>0</v>
      </c>
      <c r="L19" s="281">
        <v>0</v>
      </c>
      <c r="M19" s="281">
        <v>0</v>
      </c>
      <c r="N19" s="281">
        <v>0</v>
      </c>
      <c r="O19" s="281">
        <v>0</v>
      </c>
      <c r="P19" s="281">
        <v>0</v>
      </c>
      <c r="Q19" s="281">
        <v>0</v>
      </c>
      <c r="R19" s="281">
        <v>0</v>
      </c>
      <c r="S19" s="281">
        <v>0</v>
      </c>
      <c r="T19" s="281">
        <v>0</v>
      </c>
      <c r="U19" s="281">
        <v>0</v>
      </c>
      <c r="V19" s="281">
        <v>0</v>
      </c>
    </row>
    <row r="20" spans="1:22" x14ac:dyDescent="0.25">
      <c r="A20" s="238">
        <v>9</v>
      </c>
      <c r="B20" s="213" t="s">
        <v>388</v>
      </c>
      <c r="C20" s="281">
        <v>0</v>
      </c>
      <c r="D20" s="281">
        <v>0</v>
      </c>
      <c r="E20" s="281">
        <v>0</v>
      </c>
      <c r="F20" s="281">
        <v>0</v>
      </c>
      <c r="G20" s="281">
        <v>0</v>
      </c>
      <c r="H20" s="281">
        <v>0</v>
      </c>
      <c r="I20" s="281">
        <v>0</v>
      </c>
      <c r="J20" s="281">
        <v>0</v>
      </c>
      <c r="K20" s="281">
        <v>0</v>
      </c>
      <c r="L20" s="281">
        <v>0</v>
      </c>
      <c r="M20" s="281">
        <v>0</v>
      </c>
      <c r="N20" s="281">
        <v>0</v>
      </c>
      <c r="O20" s="281">
        <v>0</v>
      </c>
      <c r="P20" s="281">
        <v>0</v>
      </c>
      <c r="Q20" s="281">
        <v>0</v>
      </c>
      <c r="R20" s="281">
        <v>0</v>
      </c>
      <c r="S20" s="281">
        <v>0</v>
      </c>
      <c r="T20" s="281">
        <v>0</v>
      </c>
      <c r="U20" s="281">
        <v>0</v>
      </c>
      <c r="V20" s="281">
        <v>0</v>
      </c>
    </row>
    <row r="21" spans="1:22" x14ac:dyDescent="0.25">
      <c r="A21" s="238">
        <v>10</v>
      </c>
      <c r="B21" s="213" t="s">
        <v>389</v>
      </c>
      <c r="C21" s="281">
        <v>0</v>
      </c>
      <c r="D21" s="281">
        <v>0</v>
      </c>
      <c r="E21" s="281">
        <v>0</v>
      </c>
      <c r="F21" s="281">
        <v>0</v>
      </c>
      <c r="G21" s="281">
        <v>0</v>
      </c>
      <c r="H21" s="281">
        <v>0</v>
      </c>
      <c r="I21" s="281">
        <v>0</v>
      </c>
      <c r="J21" s="281">
        <v>0</v>
      </c>
      <c r="K21" s="281">
        <v>0</v>
      </c>
      <c r="L21" s="281">
        <v>0</v>
      </c>
      <c r="M21" s="281">
        <v>0</v>
      </c>
      <c r="N21" s="281">
        <v>0</v>
      </c>
      <c r="O21" s="281">
        <v>0</v>
      </c>
      <c r="P21" s="281">
        <v>0</v>
      </c>
      <c r="Q21" s="281">
        <v>0</v>
      </c>
      <c r="R21" s="281">
        <v>0</v>
      </c>
      <c r="S21" s="281">
        <v>0</v>
      </c>
      <c r="T21" s="281">
        <v>0</v>
      </c>
      <c r="U21" s="281">
        <v>0</v>
      </c>
      <c r="V21" s="281">
        <v>0</v>
      </c>
    </row>
    <row r="22" spans="1:22" ht="16.5" x14ac:dyDescent="0.25">
      <c r="A22" s="164"/>
      <c r="B22" s="646" t="str">
        <f>TT!C7</f>
        <v>Kon Tum, ngày 15 tháng 06 năm 2022</v>
      </c>
      <c r="C22" s="646"/>
      <c r="D22" s="646"/>
      <c r="E22" s="646"/>
      <c r="F22" s="646"/>
      <c r="G22" s="646"/>
      <c r="H22" s="217"/>
      <c r="I22" s="217"/>
      <c r="J22" s="217"/>
      <c r="K22" s="224"/>
      <c r="L22" s="225"/>
      <c r="M22" s="647" t="str">
        <f>B22</f>
        <v>Kon Tum, ngày 15 tháng 06 năm 2022</v>
      </c>
      <c r="N22" s="647"/>
      <c r="O22" s="647"/>
      <c r="P22" s="647"/>
      <c r="Q22" s="647"/>
      <c r="R22" s="647"/>
      <c r="S22" s="647"/>
      <c r="T22" s="231"/>
      <c r="U22" s="240"/>
      <c r="V22" s="240"/>
    </row>
    <row r="23" spans="1:22" ht="16.5" x14ac:dyDescent="0.25">
      <c r="A23" s="116"/>
      <c r="B23" s="598" t="str">
        <f>TT!A6</f>
        <v>NGƯỜI LẬP BIỂU</v>
      </c>
      <c r="C23" s="598"/>
      <c r="D23" s="598"/>
      <c r="E23" s="598"/>
      <c r="F23" s="598"/>
      <c r="G23" s="598"/>
      <c r="H23" s="218"/>
      <c r="I23" s="218"/>
      <c r="J23" s="218"/>
      <c r="K23" s="226"/>
      <c r="L23" s="226"/>
      <c r="M23" s="599" t="str">
        <f>TT!C5</f>
        <v>CỤC TRƯỞNG</v>
      </c>
      <c r="N23" s="599"/>
      <c r="O23" s="599"/>
      <c r="P23" s="599"/>
      <c r="Q23" s="599"/>
      <c r="R23" s="599"/>
      <c r="S23" s="599"/>
      <c r="T23" s="219"/>
      <c r="U23" s="133"/>
      <c r="V23" s="133"/>
    </row>
    <row r="24" spans="1:22" ht="16.5" x14ac:dyDescent="0.25">
      <c r="A24" s="3"/>
      <c r="B24" s="207"/>
      <c r="C24" s="207"/>
      <c r="D24" s="208"/>
      <c r="E24" s="208"/>
      <c r="F24" s="208"/>
      <c r="G24" s="207"/>
      <c r="H24" s="207"/>
      <c r="I24" s="207"/>
      <c r="J24" s="207"/>
      <c r="K24" s="208"/>
      <c r="L24" s="208"/>
      <c r="M24" s="208"/>
      <c r="N24" s="208"/>
      <c r="P24" s="219"/>
      <c r="Q24" s="219"/>
      <c r="R24" s="219"/>
      <c r="S24" s="208"/>
      <c r="T24" s="208"/>
      <c r="U24" s="134"/>
      <c r="V24" s="134"/>
    </row>
    <row r="25" spans="1:22" ht="16.5" x14ac:dyDescent="0.25">
      <c r="A25" s="3"/>
      <c r="B25" s="207"/>
      <c r="C25" s="207"/>
      <c r="D25" s="208"/>
      <c r="E25" s="208"/>
      <c r="F25" s="208"/>
      <c r="G25" s="207"/>
      <c r="H25" s="207"/>
      <c r="I25" s="207"/>
      <c r="J25" s="207"/>
      <c r="K25" s="208"/>
      <c r="L25" s="208"/>
      <c r="M25" s="208"/>
      <c r="N25" s="208"/>
      <c r="P25" s="222"/>
      <c r="Q25" s="222"/>
      <c r="R25" s="222"/>
      <c r="S25" s="222"/>
      <c r="T25" s="222"/>
      <c r="U25" s="135"/>
      <c r="V25" s="135"/>
    </row>
    <row r="26" spans="1:22" ht="16.5" x14ac:dyDescent="0.25">
      <c r="A26" s="3"/>
      <c r="B26" s="207"/>
      <c r="C26" s="207"/>
      <c r="D26" s="208"/>
      <c r="E26" s="208"/>
      <c r="F26" s="208"/>
      <c r="G26" s="207"/>
      <c r="H26" s="207"/>
      <c r="I26" s="207"/>
      <c r="J26" s="207"/>
      <c r="K26" s="208"/>
      <c r="L26" s="208"/>
      <c r="M26" s="208"/>
      <c r="N26" s="208"/>
      <c r="P26" s="222"/>
      <c r="Q26" s="222"/>
      <c r="R26" s="222"/>
      <c r="S26" s="222"/>
      <c r="T26" s="222"/>
      <c r="U26" s="241"/>
      <c r="V26" s="241"/>
    </row>
    <row r="27" spans="1:22" ht="16.5" x14ac:dyDescent="0.25">
      <c r="A27" s="3"/>
      <c r="B27" s="599" t="str">
        <f>TT!C6</f>
        <v>PHẠM ANH VŨ</v>
      </c>
      <c r="C27" s="599"/>
      <c r="D27" s="599"/>
      <c r="E27" s="599"/>
      <c r="F27" s="599"/>
      <c r="G27" s="599"/>
      <c r="H27" s="219"/>
      <c r="I27" s="219"/>
      <c r="J27" s="219"/>
      <c r="K27" s="208"/>
      <c r="L27" s="208"/>
      <c r="M27" s="599" t="str">
        <f>TT!C3</f>
        <v>CAO MINH HOÀNG TÙNG</v>
      </c>
      <c r="N27" s="599"/>
      <c r="O27" s="599"/>
      <c r="P27" s="599"/>
      <c r="Q27" s="599"/>
      <c r="R27" s="599"/>
      <c r="S27" s="599"/>
      <c r="T27" s="219"/>
      <c r="U27" s="242"/>
      <c r="V27" s="242"/>
    </row>
  </sheetData>
  <sheetProtection selectLockedCells="1"/>
  <mergeCells count="37">
    <mergeCell ref="N5:N7"/>
    <mergeCell ref="O5:R5"/>
    <mergeCell ref="S5:S7"/>
    <mergeCell ref="M4:M7"/>
    <mergeCell ref="M22:S22"/>
    <mergeCell ref="T5:U6"/>
    <mergeCell ref="O6:P6"/>
    <mergeCell ref="Q6:R6"/>
    <mergeCell ref="B27:G27"/>
    <mergeCell ref="D4:D7"/>
    <mergeCell ref="A8:B8"/>
    <mergeCell ref="A9:B9"/>
    <mergeCell ref="B22:G22"/>
    <mergeCell ref="B23:G23"/>
    <mergeCell ref="B3:B7"/>
    <mergeCell ref="C3:C7"/>
    <mergeCell ref="D3:G3"/>
    <mergeCell ref="M27:S27"/>
    <mergeCell ref="K4:K7"/>
    <mergeCell ref="L4:L7"/>
    <mergeCell ref="M23:S23"/>
    <mergeCell ref="A1:E1"/>
    <mergeCell ref="R1:V1"/>
    <mergeCell ref="F1:Q1"/>
    <mergeCell ref="M3:V3"/>
    <mergeCell ref="E4:F4"/>
    <mergeCell ref="G4:G7"/>
    <mergeCell ref="I4:I7"/>
    <mergeCell ref="R2:V2"/>
    <mergeCell ref="N4:U4"/>
    <mergeCell ref="V4:V7"/>
    <mergeCell ref="E5:E7"/>
    <mergeCell ref="H3:H7"/>
    <mergeCell ref="I3:L3"/>
    <mergeCell ref="J4:J7"/>
    <mergeCell ref="A3:A7"/>
    <mergeCell ref="F5:F7"/>
  </mergeCells>
  <pageMargins left="0.32" right="0.31" top="0.36" bottom="0.37" header="0.31496062992126" footer="0.31496062992126"/>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U42"/>
  <sheetViews>
    <sheetView tabSelected="1" view="pageBreakPreview" zoomScaleSheetLayoutView="100" workbookViewId="0">
      <selection activeCell="G15" sqref="G15"/>
    </sheetView>
  </sheetViews>
  <sheetFormatPr defaultColWidth="9" defaultRowHeight="15.75" x14ac:dyDescent="0.25"/>
  <cols>
    <col min="1" max="1" width="4.25" style="147" customWidth="1"/>
    <col min="2" max="2" width="25.5" style="147" customWidth="1"/>
    <col min="3" max="3" width="6.625" style="147" customWidth="1"/>
    <col min="4" max="4" width="7.625" style="147" customWidth="1"/>
    <col min="5" max="5" width="8" style="161" customWidth="1"/>
    <col min="6" max="6" width="6.5" style="147" customWidth="1"/>
    <col min="7" max="7" width="5.75" style="147" customWidth="1"/>
    <col min="8" max="8" width="5.375" style="147" customWidth="1"/>
    <col min="9" max="9" width="7.75" style="147" customWidth="1"/>
    <col min="10" max="10" width="6.75" style="147" customWidth="1"/>
    <col min="11" max="11" width="6.625" style="147" customWidth="1"/>
    <col min="12" max="12" width="7.125" style="147" customWidth="1"/>
    <col min="13" max="13" width="6.375" style="147" customWidth="1"/>
    <col min="14" max="14" width="6.75" style="162" customWidth="1"/>
    <col min="15" max="15" width="6.125" style="162" customWidth="1"/>
    <col min="16" max="16" width="6.375" style="162" customWidth="1"/>
    <col min="17" max="17" width="7" style="163" customWidth="1"/>
    <col min="18" max="18" width="7" style="162" customWidth="1"/>
    <col min="19" max="19" width="5.75" style="162" customWidth="1"/>
    <col min="20" max="20" width="8.125" style="162" customWidth="1"/>
    <col min="21" max="21" width="6.25" style="162" customWidth="1"/>
    <col min="22" max="16384" width="9" style="147"/>
  </cols>
  <sheetData>
    <row r="1" spans="1:21" ht="65.25" customHeight="1" x14ac:dyDescent="0.25">
      <c r="A1" s="702" t="s">
        <v>317</v>
      </c>
      <c r="B1" s="702"/>
      <c r="C1" s="702"/>
      <c r="D1" s="702"/>
      <c r="E1" s="440" t="str">
        <f>"KẾT QUẢ THI HÀNH ÁN DÂN SỰ TÍNH BẰNG VIỆC"&amp;CHAR(10)&amp;TT!C8</f>
        <v>KẾT QUẢ THI HÀNH ÁN DÂN SỰ TÍNH BẰNG VIỆC
Từ ngày 01/01/2022 đến ngày 02/06/2022</v>
      </c>
      <c r="F1" s="440"/>
      <c r="G1" s="440"/>
      <c r="H1" s="440"/>
      <c r="I1" s="440"/>
      <c r="J1" s="440"/>
      <c r="K1" s="440"/>
      <c r="L1" s="440"/>
      <c r="M1" s="440"/>
      <c r="N1" s="440"/>
      <c r="O1" s="440"/>
      <c r="P1" s="444" t="str">
        <f>TT!C2</f>
        <v>Đơn vị  báo cáo: CỤC THADS TỈNH KON TUM
Đơn vị nhận báo cáo: BAN PHÁP CHẾ HĐND TỈNH KON TUM</v>
      </c>
      <c r="Q1" s="444"/>
      <c r="R1" s="444"/>
      <c r="S1" s="444"/>
      <c r="T1" s="444"/>
      <c r="U1" s="444"/>
    </row>
    <row r="2" spans="1:21" ht="17.25" customHeight="1" x14ac:dyDescent="0.25">
      <c r="A2" s="148"/>
      <c r="B2" s="149"/>
      <c r="C2" s="149"/>
      <c r="D2" s="149"/>
      <c r="E2" s="150"/>
      <c r="F2" s="150"/>
      <c r="G2" s="150"/>
      <c r="H2" s="150"/>
      <c r="J2" s="703"/>
      <c r="K2" s="704"/>
      <c r="L2" s="704"/>
      <c r="M2" s="704"/>
      <c r="N2" s="151"/>
      <c r="O2" s="151"/>
      <c r="P2" s="445" t="s">
        <v>164</v>
      </c>
      <c r="Q2" s="445"/>
      <c r="R2" s="445"/>
      <c r="S2" s="445"/>
      <c r="T2" s="445"/>
      <c r="U2" s="445"/>
    </row>
    <row r="3" spans="1:21" s="152" customFormat="1" ht="15.75" customHeight="1" x14ac:dyDescent="0.25">
      <c r="A3" s="426" t="s">
        <v>136</v>
      </c>
      <c r="B3" s="426" t="s">
        <v>157</v>
      </c>
      <c r="C3" s="426" t="s">
        <v>163</v>
      </c>
      <c r="D3" s="437" t="s">
        <v>134</v>
      </c>
      <c r="E3" s="436" t="s">
        <v>4</v>
      </c>
      <c r="F3" s="436"/>
      <c r="G3" s="436" t="s">
        <v>36</v>
      </c>
      <c r="H3" s="423" t="s">
        <v>162</v>
      </c>
      <c r="I3" s="436" t="s">
        <v>37</v>
      </c>
      <c r="J3" s="424" t="s">
        <v>4</v>
      </c>
      <c r="K3" s="425"/>
      <c r="L3" s="425"/>
      <c r="M3" s="425"/>
      <c r="N3" s="425"/>
      <c r="O3" s="425"/>
      <c r="P3" s="425"/>
      <c r="Q3" s="425"/>
      <c r="R3" s="425"/>
      <c r="S3" s="446"/>
      <c r="T3" s="441" t="s">
        <v>103</v>
      </c>
      <c r="U3" s="437" t="s">
        <v>160</v>
      </c>
    </row>
    <row r="4" spans="1:21" s="153" customFormat="1" ht="15.75" customHeight="1" x14ac:dyDescent="0.25">
      <c r="A4" s="427"/>
      <c r="B4" s="427"/>
      <c r="C4" s="427"/>
      <c r="D4" s="438"/>
      <c r="E4" s="436" t="s">
        <v>137</v>
      </c>
      <c r="F4" s="436" t="s">
        <v>62</v>
      </c>
      <c r="G4" s="436"/>
      <c r="H4" s="423"/>
      <c r="I4" s="436"/>
      <c r="J4" s="436" t="s">
        <v>61</v>
      </c>
      <c r="K4" s="436" t="s">
        <v>4</v>
      </c>
      <c r="L4" s="436"/>
      <c r="M4" s="436"/>
      <c r="N4" s="436"/>
      <c r="O4" s="436"/>
      <c r="P4" s="436"/>
      <c r="Q4" s="423" t="s">
        <v>139</v>
      </c>
      <c r="R4" s="436" t="s">
        <v>148</v>
      </c>
      <c r="S4" s="423" t="s">
        <v>81</v>
      </c>
      <c r="T4" s="442"/>
      <c r="U4" s="438"/>
    </row>
    <row r="5" spans="1:21" s="152" customFormat="1" ht="15.75" customHeight="1" x14ac:dyDescent="0.25">
      <c r="A5" s="427"/>
      <c r="B5" s="427"/>
      <c r="C5" s="427"/>
      <c r="D5" s="438"/>
      <c r="E5" s="436"/>
      <c r="F5" s="436"/>
      <c r="G5" s="436"/>
      <c r="H5" s="423"/>
      <c r="I5" s="436"/>
      <c r="J5" s="436"/>
      <c r="K5" s="436" t="s">
        <v>96</v>
      </c>
      <c r="L5" s="436" t="s">
        <v>4</v>
      </c>
      <c r="M5" s="436"/>
      <c r="N5" s="436" t="s">
        <v>42</v>
      </c>
      <c r="O5" s="436" t="s">
        <v>147</v>
      </c>
      <c r="P5" s="436" t="s">
        <v>46</v>
      </c>
      <c r="Q5" s="423"/>
      <c r="R5" s="436"/>
      <c r="S5" s="423"/>
      <c r="T5" s="442"/>
      <c r="U5" s="438"/>
    </row>
    <row r="6" spans="1:21" s="152" customFormat="1" ht="15.75" customHeight="1" x14ac:dyDescent="0.25">
      <c r="A6" s="427"/>
      <c r="B6" s="427"/>
      <c r="C6" s="427"/>
      <c r="D6" s="438"/>
      <c r="E6" s="436"/>
      <c r="F6" s="436"/>
      <c r="G6" s="436"/>
      <c r="H6" s="423"/>
      <c r="I6" s="436"/>
      <c r="J6" s="436"/>
      <c r="K6" s="436"/>
      <c r="L6" s="436"/>
      <c r="M6" s="436"/>
      <c r="N6" s="436"/>
      <c r="O6" s="436"/>
      <c r="P6" s="436"/>
      <c r="Q6" s="423"/>
      <c r="R6" s="436"/>
      <c r="S6" s="423"/>
      <c r="T6" s="442"/>
      <c r="U6" s="438"/>
    </row>
    <row r="7" spans="1:21" s="152" customFormat="1" ht="44.25" customHeight="1" x14ac:dyDescent="0.25">
      <c r="A7" s="428"/>
      <c r="B7" s="428"/>
      <c r="C7" s="428"/>
      <c r="D7" s="439"/>
      <c r="E7" s="436"/>
      <c r="F7" s="436"/>
      <c r="G7" s="436"/>
      <c r="H7" s="423"/>
      <c r="I7" s="436"/>
      <c r="J7" s="436"/>
      <c r="K7" s="436"/>
      <c r="L7" s="411" t="s">
        <v>39</v>
      </c>
      <c r="M7" s="411" t="s">
        <v>138</v>
      </c>
      <c r="N7" s="436"/>
      <c r="O7" s="436"/>
      <c r="P7" s="436"/>
      <c r="Q7" s="423"/>
      <c r="R7" s="436"/>
      <c r="S7" s="423"/>
      <c r="T7" s="443"/>
      <c r="U7" s="438"/>
    </row>
    <row r="8" spans="1:21" ht="14.25" customHeight="1" x14ac:dyDescent="0.25">
      <c r="A8" s="419" t="s">
        <v>3</v>
      </c>
      <c r="B8" s="420"/>
      <c r="C8" s="270">
        <v>1</v>
      </c>
      <c r="D8" s="270">
        <v>2</v>
      </c>
      <c r="E8" s="270">
        <v>3</v>
      </c>
      <c r="F8" s="270">
        <v>4</v>
      </c>
      <c r="G8" s="270">
        <v>5</v>
      </c>
      <c r="H8" s="270">
        <v>6</v>
      </c>
      <c r="I8" s="270">
        <v>7</v>
      </c>
      <c r="J8" s="270">
        <v>8</v>
      </c>
      <c r="K8" s="270">
        <v>9</v>
      </c>
      <c r="L8" s="270">
        <v>10</v>
      </c>
      <c r="M8" s="270">
        <v>11</v>
      </c>
      <c r="N8" s="270">
        <v>12</v>
      </c>
      <c r="O8" s="270">
        <v>13</v>
      </c>
      <c r="P8" s="270">
        <v>14</v>
      </c>
      <c r="Q8" s="270">
        <v>15</v>
      </c>
      <c r="R8" s="270">
        <v>16</v>
      </c>
      <c r="S8" s="270">
        <v>17</v>
      </c>
      <c r="T8" s="270">
        <v>18</v>
      </c>
      <c r="U8" s="270">
        <v>19</v>
      </c>
    </row>
    <row r="9" spans="1:21" ht="13.5" customHeight="1" x14ac:dyDescent="0.25">
      <c r="A9" s="424" t="s">
        <v>10</v>
      </c>
      <c r="B9" s="425"/>
      <c r="C9" s="367">
        <v>882</v>
      </c>
      <c r="D9" s="367">
        <v>3086</v>
      </c>
      <c r="E9" s="367">
        <v>1274</v>
      </c>
      <c r="F9" s="367">
        <v>1812</v>
      </c>
      <c r="G9" s="367">
        <v>51</v>
      </c>
      <c r="H9" s="367">
        <v>14</v>
      </c>
      <c r="I9" s="367">
        <v>3021</v>
      </c>
      <c r="J9" s="367">
        <v>2484</v>
      </c>
      <c r="K9" s="367">
        <v>1468</v>
      </c>
      <c r="L9" s="367">
        <v>1435</v>
      </c>
      <c r="M9" s="367">
        <v>33</v>
      </c>
      <c r="N9" s="367">
        <v>1007</v>
      </c>
      <c r="O9" s="367">
        <v>9</v>
      </c>
      <c r="P9" s="367">
        <v>0</v>
      </c>
      <c r="Q9" s="367">
        <v>535</v>
      </c>
      <c r="R9" s="367">
        <v>2</v>
      </c>
      <c r="S9" s="367">
        <v>0</v>
      </c>
      <c r="T9" s="367">
        <v>1553</v>
      </c>
      <c r="U9" s="338">
        <f>IF(J9&lt;&gt;0,K9/J9,"")</f>
        <v>0.59098228663446051</v>
      </c>
    </row>
    <row r="10" spans="1:21" ht="13.5" customHeight="1" x14ac:dyDescent="0.25">
      <c r="A10" s="412" t="s">
        <v>0</v>
      </c>
      <c r="B10" s="366" t="s">
        <v>89</v>
      </c>
      <c r="C10" s="367">
        <v>882</v>
      </c>
      <c r="D10" s="367">
        <v>2000</v>
      </c>
      <c r="E10" s="367">
        <v>522</v>
      </c>
      <c r="F10" s="367">
        <v>1478</v>
      </c>
      <c r="G10" s="367">
        <v>27</v>
      </c>
      <c r="H10" s="367">
        <v>14</v>
      </c>
      <c r="I10" s="367">
        <v>1959</v>
      </c>
      <c r="J10" s="367">
        <v>1715</v>
      </c>
      <c r="K10" s="367">
        <v>1253</v>
      </c>
      <c r="L10" s="367">
        <v>1252</v>
      </c>
      <c r="M10" s="367">
        <v>1</v>
      </c>
      <c r="N10" s="367">
        <v>462</v>
      </c>
      <c r="O10" s="396"/>
      <c r="P10" s="367">
        <v>0</v>
      </c>
      <c r="Q10" s="367">
        <v>243</v>
      </c>
      <c r="R10" s="367">
        <v>1</v>
      </c>
      <c r="S10" s="367">
        <v>0</v>
      </c>
      <c r="T10" s="367">
        <v>706</v>
      </c>
      <c r="U10" s="338">
        <f>IF(J10&lt;&gt;0,K10/J10,"")</f>
        <v>0.73061224489795917</v>
      </c>
    </row>
    <row r="11" spans="1:21" ht="13.5" customHeight="1" x14ac:dyDescent="0.25">
      <c r="A11" s="271">
        <v>1</v>
      </c>
      <c r="B11" s="177" t="s">
        <v>31</v>
      </c>
      <c r="C11" s="178">
        <v>227.5</v>
      </c>
      <c r="D11" s="367">
        <v>656</v>
      </c>
      <c r="E11" s="179">
        <v>313</v>
      </c>
      <c r="F11" s="179">
        <v>343</v>
      </c>
      <c r="G11" s="179">
        <v>1</v>
      </c>
      <c r="H11" s="179">
        <v>0</v>
      </c>
      <c r="I11" s="367">
        <v>655</v>
      </c>
      <c r="J11" s="367">
        <v>542</v>
      </c>
      <c r="K11" s="367">
        <v>314</v>
      </c>
      <c r="L11" s="178">
        <v>314</v>
      </c>
      <c r="M11" s="178">
        <v>0</v>
      </c>
      <c r="N11" s="178">
        <v>228</v>
      </c>
      <c r="O11" s="397"/>
      <c r="P11" s="178">
        <v>0</v>
      </c>
      <c r="Q11" s="178">
        <v>112</v>
      </c>
      <c r="R11" s="178">
        <v>1</v>
      </c>
      <c r="S11" s="178">
        <v>0</v>
      </c>
      <c r="T11" s="367">
        <v>341</v>
      </c>
      <c r="U11" s="338">
        <f t="shared" ref="U11:U36" si="0">IF(J11&lt;&gt;0,K11/J11,"")</f>
        <v>0.57933579335793361</v>
      </c>
    </row>
    <row r="12" spans="1:21" ht="13.5" customHeight="1" x14ac:dyDescent="0.25">
      <c r="A12" s="271">
        <v>2</v>
      </c>
      <c r="B12" s="180" t="s">
        <v>33</v>
      </c>
      <c r="C12" s="178">
        <v>47</v>
      </c>
      <c r="D12" s="367">
        <v>93</v>
      </c>
      <c r="E12" s="179">
        <v>33</v>
      </c>
      <c r="F12" s="179">
        <v>60</v>
      </c>
      <c r="G12" s="179">
        <v>2</v>
      </c>
      <c r="H12" s="179">
        <v>0</v>
      </c>
      <c r="I12" s="367">
        <v>91</v>
      </c>
      <c r="J12" s="367">
        <v>59</v>
      </c>
      <c r="K12" s="367">
        <v>30</v>
      </c>
      <c r="L12" s="178">
        <v>30</v>
      </c>
      <c r="M12" s="178">
        <v>0</v>
      </c>
      <c r="N12" s="178">
        <v>29</v>
      </c>
      <c r="O12" s="397"/>
      <c r="P12" s="178">
        <v>0</v>
      </c>
      <c r="Q12" s="178">
        <v>32</v>
      </c>
      <c r="R12" s="178">
        <v>0</v>
      </c>
      <c r="S12" s="178">
        <v>0</v>
      </c>
      <c r="T12" s="367">
        <v>61</v>
      </c>
      <c r="U12" s="338">
        <f t="shared" si="0"/>
        <v>0.50847457627118642</v>
      </c>
    </row>
    <row r="13" spans="1:21" ht="13.5" customHeight="1" x14ac:dyDescent="0.25">
      <c r="A13" s="271">
        <v>3</v>
      </c>
      <c r="B13" s="181" t="s">
        <v>141</v>
      </c>
      <c r="C13" s="178">
        <v>29</v>
      </c>
      <c r="D13" s="367">
        <v>63</v>
      </c>
      <c r="E13" s="179">
        <v>19</v>
      </c>
      <c r="F13" s="179">
        <v>44</v>
      </c>
      <c r="G13" s="179">
        <v>0</v>
      </c>
      <c r="H13" s="179">
        <v>0</v>
      </c>
      <c r="I13" s="367">
        <v>63</v>
      </c>
      <c r="J13" s="367">
        <v>61</v>
      </c>
      <c r="K13" s="367">
        <v>39</v>
      </c>
      <c r="L13" s="178">
        <v>39</v>
      </c>
      <c r="M13" s="178">
        <v>0</v>
      </c>
      <c r="N13" s="178">
        <v>22</v>
      </c>
      <c r="O13" s="397"/>
      <c r="P13" s="178">
        <v>0</v>
      </c>
      <c r="Q13" s="178">
        <v>2</v>
      </c>
      <c r="R13" s="178">
        <v>0</v>
      </c>
      <c r="S13" s="178">
        <v>0</v>
      </c>
      <c r="T13" s="367">
        <v>24</v>
      </c>
      <c r="U13" s="338">
        <f t="shared" si="0"/>
        <v>0.63934426229508201</v>
      </c>
    </row>
    <row r="14" spans="1:21" x14ac:dyDescent="0.25">
      <c r="A14" s="271">
        <v>4</v>
      </c>
      <c r="B14" s="177" t="s">
        <v>376</v>
      </c>
      <c r="C14" s="178">
        <v>1</v>
      </c>
      <c r="D14" s="367">
        <v>3</v>
      </c>
      <c r="E14" s="179">
        <v>2</v>
      </c>
      <c r="F14" s="179">
        <v>1</v>
      </c>
      <c r="G14" s="179">
        <v>0</v>
      </c>
      <c r="H14" s="179">
        <v>0</v>
      </c>
      <c r="I14" s="367">
        <v>3</v>
      </c>
      <c r="J14" s="367">
        <v>2</v>
      </c>
      <c r="K14" s="367">
        <v>2</v>
      </c>
      <c r="L14" s="178">
        <v>2</v>
      </c>
      <c r="M14" s="178">
        <v>0</v>
      </c>
      <c r="N14" s="178">
        <v>0</v>
      </c>
      <c r="O14" s="397"/>
      <c r="P14" s="178">
        <v>0</v>
      </c>
      <c r="Q14" s="178">
        <v>1</v>
      </c>
      <c r="R14" s="178">
        <v>0</v>
      </c>
      <c r="S14" s="178">
        <v>0</v>
      </c>
      <c r="T14" s="367">
        <v>1</v>
      </c>
      <c r="U14" s="338">
        <f t="shared" si="0"/>
        <v>1</v>
      </c>
    </row>
    <row r="15" spans="1:21" ht="17.25" customHeight="1" x14ac:dyDescent="0.25">
      <c r="A15" s="271">
        <v>5</v>
      </c>
      <c r="B15" s="182" t="s">
        <v>459</v>
      </c>
      <c r="C15" s="178">
        <v>2</v>
      </c>
      <c r="D15" s="367">
        <v>87</v>
      </c>
      <c r="E15" s="179">
        <v>18</v>
      </c>
      <c r="F15" s="179">
        <v>69</v>
      </c>
      <c r="G15" s="179">
        <v>5</v>
      </c>
      <c r="H15" s="179">
        <v>0</v>
      </c>
      <c r="I15" s="367">
        <v>82</v>
      </c>
      <c r="J15" s="367">
        <v>74</v>
      </c>
      <c r="K15" s="367">
        <v>60</v>
      </c>
      <c r="L15" s="178">
        <v>60</v>
      </c>
      <c r="M15" s="178">
        <v>0</v>
      </c>
      <c r="N15" s="178">
        <v>14</v>
      </c>
      <c r="O15" s="397"/>
      <c r="P15" s="178">
        <v>0</v>
      </c>
      <c r="Q15" s="178">
        <v>8</v>
      </c>
      <c r="R15" s="178">
        <v>0</v>
      </c>
      <c r="S15" s="178">
        <v>0</v>
      </c>
      <c r="T15" s="367">
        <v>22</v>
      </c>
      <c r="U15" s="338">
        <f t="shared" si="0"/>
        <v>0.81081081081081086</v>
      </c>
    </row>
    <row r="16" spans="1:21" ht="13.5" customHeight="1" x14ac:dyDescent="0.25">
      <c r="A16" s="271">
        <v>6</v>
      </c>
      <c r="B16" s="177" t="s">
        <v>460</v>
      </c>
      <c r="C16" s="178">
        <v>244</v>
      </c>
      <c r="D16" s="367">
        <v>632</v>
      </c>
      <c r="E16" s="179">
        <v>129</v>
      </c>
      <c r="F16" s="179">
        <v>503</v>
      </c>
      <c r="G16" s="179">
        <v>19</v>
      </c>
      <c r="H16" s="179">
        <v>14</v>
      </c>
      <c r="I16" s="367">
        <v>599</v>
      </c>
      <c r="J16" s="367">
        <v>513</v>
      </c>
      <c r="K16" s="367">
        <v>373</v>
      </c>
      <c r="L16" s="178">
        <v>372</v>
      </c>
      <c r="M16" s="178">
        <v>1</v>
      </c>
      <c r="N16" s="178">
        <v>140</v>
      </c>
      <c r="O16" s="397"/>
      <c r="P16" s="178">
        <v>0</v>
      </c>
      <c r="Q16" s="178">
        <v>86</v>
      </c>
      <c r="R16" s="178">
        <v>0</v>
      </c>
      <c r="S16" s="178">
        <v>0</v>
      </c>
      <c r="T16" s="367">
        <v>226</v>
      </c>
      <c r="U16" s="338">
        <f t="shared" si="0"/>
        <v>0.72709551656920079</v>
      </c>
    </row>
    <row r="17" spans="1:21" ht="13.5" customHeight="1" x14ac:dyDescent="0.25">
      <c r="A17" s="271">
        <v>7</v>
      </c>
      <c r="B17" s="177" t="s">
        <v>129</v>
      </c>
      <c r="C17" s="178">
        <v>3</v>
      </c>
      <c r="D17" s="367">
        <v>4</v>
      </c>
      <c r="E17" s="179">
        <v>0</v>
      </c>
      <c r="F17" s="179">
        <v>4</v>
      </c>
      <c r="G17" s="179">
        <v>0</v>
      </c>
      <c r="H17" s="179">
        <v>0</v>
      </c>
      <c r="I17" s="367">
        <v>4</v>
      </c>
      <c r="J17" s="367">
        <v>4</v>
      </c>
      <c r="K17" s="367">
        <v>4</v>
      </c>
      <c r="L17" s="178">
        <v>4</v>
      </c>
      <c r="M17" s="178">
        <v>0</v>
      </c>
      <c r="N17" s="178">
        <v>0</v>
      </c>
      <c r="O17" s="397"/>
      <c r="P17" s="178">
        <v>0</v>
      </c>
      <c r="Q17" s="178">
        <v>0</v>
      </c>
      <c r="R17" s="178">
        <v>0</v>
      </c>
      <c r="S17" s="178">
        <v>0</v>
      </c>
      <c r="T17" s="367">
        <v>0</v>
      </c>
      <c r="U17" s="338">
        <f t="shared" si="0"/>
        <v>1</v>
      </c>
    </row>
    <row r="18" spans="1:21" ht="13.5" customHeight="1" x14ac:dyDescent="0.25">
      <c r="A18" s="271">
        <v>8</v>
      </c>
      <c r="B18" s="177" t="s">
        <v>32</v>
      </c>
      <c r="C18" s="178">
        <v>328.5</v>
      </c>
      <c r="D18" s="367">
        <v>460</v>
      </c>
      <c r="E18" s="179">
        <v>6</v>
      </c>
      <c r="F18" s="179">
        <v>454</v>
      </c>
      <c r="G18" s="179">
        <v>0</v>
      </c>
      <c r="H18" s="179">
        <v>0</v>
      </c>
      <c r="I18" s="367">
        <v>460</v>
      </c>
      <c r="J18" s="367">
        <v>459</v>
      </c>
      <c r="K18" s="367">
        <v>430</v>
      </c>
      <c r="L18" s="178">
        <v>430</v>
      </c>
      <c r="M18" s="178">
        <v>0</v>
      </c>
      <c r="N18" s="178">
        <v>29</v>
      </c>
      <c r="O18" s="397"/>
      <c r="P18" s="178">
        <v>0</v>
      </c>
      <c r="Q18" s="178">
        <v>1</v>
      </c>
      <c r="R18" s="178">
        <v>0</v>
      </c>
      <c r="S18" s="178">
        <v>0</v>
      </c>
      <c r="T18" s="367">
        <v>30</v>
      </c>
      <c r="U18" s="338">
        <f t="shared" si="0"/>
        <v>0.9368191721132898</v>
      </c>
    </row>
    <row r="19" spans="1:21" ht="13.5" customHeight="1" x14ac:dyDescent="0.25">
      <c r="A19" s="271">
        <v>9</v>
      </c>
      <c r="B19" s="177" t="s">
        <v>34</v>
      </c>
      <c r="C19" s="178">
        <v>0</v>
      </c>
      <c r="D19" s="367">
        <v>1</v>
      </c>
      <c r="E19" s="179">
        <v>1</v>
      </c>
      <c r="F19" s="179">
        <v>0</v>
      </c>
      <c r="G19" s="179">
        <v>0</v>
      </c>
      <c r="H19" s="179">
        <v>0</v>
      </c>
      <c r="I19" s="367">
        <v>1</v>
      </c>
      <c r="J19" s="367">
        <v>0</v>
      </c>
      <c r="K19" s="367">
        <v>0</v>
      </c>
      <c r="L19" s="178">
        <v>0</v>
      </c>
      <c r="M19" s="178">
        <v>0</v>
      </c>
      <c r="N19" s="178">
        <v>0</v>
      </c>
      <c r="O19" s="397"/>
      <c r="P19" s="178">
        <v>0</v>
      </c>
      <c r="Q19" s="178">
        <v>1</v>
      </c>
      <c r="R19" s="178">
        <v>0</v>
      </c>
      <c r="S19" s="178">
        <v>0</v>
      </c>
      <c r="T19" s="367">
        <v>1</v>
      </c>
      <c r="U19" s="338" t="str">
        <f t="shared" si="0"/>
        <v/>
      </c>
    </row>
    <row r="20" spans="1:21" ht="13.5" customHeight="1" x14ac:dyDescent="0.25">
      <c r="A20" s="271">
        <v>10</v>
      </c>
      <c r="B20" s="177" t="s">
        <v>35</v>
      </c>
      <c r="C20" s="178">
        <v>0</v>
      </c>
      <c r="D20" s="367">
        <v>1</v>
      </c>
      <c r="E20" s="179">
        <v>1</v>
      </c>
      <c r="F20" s="179">
        <v>0</v>
      </c>
      <c r="G20" s="179">
        <v>0</v>
      </c>
      <c r="H20" s="179">
        <v>0</v>
      </c>
      <c r="I20" s="367">
        <v>1</v>
      </c>
      <c r="J20" s="367">
        <v>1</v>
      </c>
      <c r="K20" s="367">
        <v>1</v>
      </c>
      <c r="L20" s="178">
        <v>1</v>
      </c>
      <c r="M20" s="178">
        <v>0</v>
      </c>
      <c r="N20" s="178">
        <v>0</v>
      </c>
      <c r="O20" s="397"/>
      <c r="P20" s="178">
        <v>0</v>
      </c>
      <c r="Q20" s="178">
        <v>0</v>
      </c>
      <c r="R20" s="178">
        <v>0</v>
      </c>
      <c r="S20" s="178">
        <v>0</v>
      </c>
      <c r="T20" s="367">
        <v>0</v>
      </c>
      <c r="U20" s="338">
        <f t="shared" si="0"/>
        <v>1</v>
      </c>
    </row>
    <row r="21" spans="1:21" ht="13.5" customHeight="1" x14ac:dyDescent="0.25">
      <c r="A21" s="271">
        <v>11</v>
      </c>
      <c r="B21" s="177" t="s">
        <v>143</v>
      </c>
      <c r="C21" s="178">
        <v>0</v>
      </c>
      <c r="D21" s="367">
        <v>0</v>
      </c>
      <c r="E21" s="179">
        <v>0</v>
      </c>
      <c r="F21" s="179">
        <v>0</v>
      </c>
      <c r="G21" s="179">
        <v>0</v>
      </c>
      <c r="H21" s="179">
        <v>0</v>
      </c>
      <c r="I21" s="367">
        <v>0</v>
      </c>
      <c r="J21" s="367">
        <v>0</v>
      </c>
      <c r="K21" s="367">
        <v>0</v>
      </c>
      <c r="L21" s="178">
        <v>0</v>
      </c>
      <c r="M21" s="178">
        <v>0</v>
      </c>
      <c r="N21" s="178">
        <v>0</v>
      </c>
      <c r="O21" s="397"/>
      <c r="P21" s="178">
        <v>0</v>
      </c>
      <c r="Q21" s="178">
        <v>0</v>
      </c>
      <c r="R21" s="178">
        <v>0</v>
      </c>
      <c r="S21" s="178">
        <v>0</v>
      </c>
      <c r="T21" s="367">
        <v>0</v>
      </c>
      <c r="U21" s="338" t="str">
        <f t="shared" si="0"/>
        <v/>
      </c>
    </row>
    <row r="22" spans="1:21" ht="13.5" customHeight="1" x14ac:dyDescent="0.25">
      <c r="A22" s="271">
        <v>12</v>
      </c>
      <c r="B22" s="177" t="s">
        <v>142</v>
      </c>
      <c r="C22" s="178">
        <v>0</v>
      </c>
      <c r="D22" s="367">
        <v>0</v>
      </c>
      <c r="E22" s="179">
        <v>0</v>
      </c>
      <c r="F22" s="179">
        <v>0</v>
      </c>
      <c r="G22" s="179">
        <v>0</v>
      </c>
      <c r="H22" s="179">
        <v>0</v>
      </c>
      <c r="I22" s="367">
        <v>0</v>
      </c>
      <c r="J22" s="367">
        <v>0</v>
      </c>
      <c r="K22" s="367">
        <v>0</v>
      </c>
      <c r="L22" s="178">
        <v>0</v>
      </c>
      <c r="M22" s="178">
        <v>0</v>
      </c>
      <c r="N22" s="178">
        <v>0</v>
      </c>
      <c r="O22" s="397"/>
      <c r="P22" s="178">
        <v>0</v>
      </c>
      <c r="Q22" s="178">
        <v>0</v>
      </c>
      <c r="R22" s="178">
        <v>0</v>
      </c>
      <c r="S22" s="178">
        <v>0</v>
      </c>
      <c r="T22" s="367">
        <v>0</v>
      </c>
      <c r="U22" s="338" t="str">
        <f t="shared" si="0"/>
        <v/>
      </c>
    </row>
    <row r="23" spans="1:21" ht="13.5" customHeight="1" x14ac:dyDescent="0.25">
      <c r="A23" s="271">
        <v>13</v>
      </c>
      <c r="B23" s="177" t="s">
        <v>102</v>
      </c>
      <c r="C23" s="178">
        <v>0</v>
      </c>
      <c r="D23" s="367">
        <v>0</v>
      </c>
      <c r="E23" s="179">
        <v>0</v>
      </c>
      <c r="F23" s="179">
        <v>0</v>
      </c>
      <c r="G23" s="179">
        <v>0</v>
      </c>
      <c r="H23" s="179">
        <v>0</v>
      </c>
      <c r="I23" s="367">
        <v>0</v>
      </c>
      <c r="J23" s="367">
        <v>0</v>
      </c>
      <c r="K23" s="367">
        <v>0</v>
      </c>
      <c r="L23" s="178">
        <v>0</v>
      </c>
      <c r="M23" s="178">
        <v>0</v>
      </c>
      <c r="N23" s="178">
        <v>0</v>
      </c>
      <c r="O23" s="398"/>
      <c r="P23" s="178">
        <v>0</v>
      </c>
      <c r="Q23" s="178">
        <v>0</v>
      </c>
      <c r="R23" s="178">
        <v>0</v>
      </c>
      <c r="S23" s="178">
        <v>0</v>
      </c>
      <c r="T23" s="367">
        <v>0</v>
      </c>
      <c r="U23" s="338" t="str">
        <f t="shared" si="0"/>
        <v/>
      </c>
    </row>
    <row r="24" spans="1:21" ht="14.25" customHeight="1" x14ac:dyDescent="0.25">
      <c r="A24" s="412" t="s">
        <v>1</v>
      </c>
      <c r="B24" s="366" t="s">
        <v>90</v>
      </c>
      <c r="C24" s="367">
        <v>0</v>
      </c>
      <c r="D24" s="367">
        <v>1086</v>
      </c>
      <c r="E24" s="367">
        <v>752</v>
      </c>
      <c r="F24" s="367">
        <v>334</v>
      </c>
      <c r="G24" s="367">
        <v>24</v>
      </c>
      <c r="H24" s="367">
        <v>0</v>
      </c>
      <c r="I24" s="367">
        <v>1062</v>
      </c>
      <c r="J24" s="367">
        <v>769</v>
      </c>
      <c r="K24" s="367">
        <v>215</v>
      </c>
      <c r="L24" s="367">
        <v>183</v>
      </c>
      <c r="M24" s="367">
        <v>32</v>
      </c>
      <c r="N24" s="367">
        <v>545</v>
      </c>
      <c r="O24" s="367">
        <v>9</v>
      </c>
      <c r="P24" s="367">
        <v>0</v>
      </c>
      <c r="Q24" s="367">
        <v>292</v>
      </c>
      <c r="R24" s="367">
        <v>1</v>
      </c>
      <c r="S24" s="367">
        <v>0</v>
      </c>
      <c r="T24" s="367">
        <v>847</v>
      </c>
      <c r="U24" s="338">
        <f t="shared" si="0"/>
        <v>0.27958387516254879</v>
      </c>
    </row>
    <row r="25" spans="1:21" ht="14.25" customHeight="1" x14ac:dyDescent="0.25">
      <c r="A25" s="271">
        <v>1</v>
      </c>
      <c r="B25" s="177" t="s">
        <v>31</v>
      </c>
      <c r="C25" s="178"/>
      <c r="D25" s="367">
        <v>551</v>
      </c>
      <c r="E25" s="179">
        <v>425</v>
      </c>
      <c r="F25" s="179">
        <v>126</v>
      </c>
      <c r="G25" s="179">
        <v>5</v>
      </c>
      <c r="H25" s="179">
        <v>0</v>
      </c>
      <c r="I25" s="367">
        <v>546</v>
      </c>
      <c r="J25" s="367">
        <v>406</v>
      </c>
      <c r="K25" s="367">
        <v>112</v>
      </c>
      <c r="L25" s="178">
        <v>90</v>
      </c>
      <c r="M25" s="178">
        <v>22</v>
      </c>
      <c r="N25" s="178">
        <v>286</v>
      </c>
      <c r="O25" s="178">
        <v>8</v>
      </c>
      <c r="P25" s="178">
        <v>0</v>
      </c>
      <c r="Q25" s="178">
        <v>139</v>
      </c>
      <c r="R25" s="178">
        <v>1</v>
      </c>
      <c r="S25" s="178">
        <v>0</v>
      </c>
      <c r="T25" s="367">
        <v>434</v>
      </c>
      <c r="U25" s="338">
        <f t="shared" si="0"/>
        <v>0.27586206896551724</v>
      </c>
    </row>
    <row r="26" spans="1:21" ht="14.25" customHeight="1" x14ac:dyDescent="0.25">
      <c r="A26" s="271">
        <v>2</v>
      </c>
      <c r="B26" s="180" t="s">
        <v>33</v>
      </c>
      <c r="C26" s="178"/>
      <c r="D26" s="367">
        <v>75</v>
      </c>
      <c r="E26" s="179">
        <v>59</v>
      </c>
      <c r="F26" s="179">
        <v>16</v>
      </c>
      <c r="G26" s="179">
        <v>7</v>
      </c>
      <c r="H26" s="179">
        <v>0</v>
      </c>
      <c r="I26" s="367">
        <v>68</v>
      </c>
      <c r="J26" s="367">
        <v>38</v>
      </c>
      <c r="K26" s="367">
        <v>6</v>
      </c>
      <c r="L26" s="178">
        <v>5</v>
      </c>
      <c r="M26" s="178">
        <v>1</v>
      </c>
      <c r="N26" s="178">
        <v>32</v>
      </c>
      <c r="O26" s="178">
        <v>0</v>
      </c>
      <c r="P26" s="178">
        <v>0</v>
      </c>
      <c r="Q26" s="178">
        <v>30</v>
      </c>
      <c r="R26" s="178">
        <v>0</v>
      </c>
      <c r="S26" s="178">
        <v>0</v>
      </c>
      <c r="T26" s="367">
        <v>62</v>
      </c>
      <c r="U26" s="338">
        <f t="shared" si="0"/>
        <v>0.15789473684210525</v>
      </c>
    </row>
    <row r="27" spans="1:21" ht="14.25" customHeight="1" x14ac:dyDescent="0.25">
      <c r="A27" s="271">
        <v>3</v>
      </c>
      <c r="B27" s="181" t="s">
        <v>141</v>
      </c>
      <c r="C27" s="178"/>
      <c r="D27" s="367">
        <v>214</v>
      </c>
      <c r="E27" s="179">
        <v>157</v>
      </c>
      <c r="F27" s="179">
        <v>57</v>
      </c>
      <c r="G27" s="179">
        <v>1</v>
      </c>
      <c r="H27" s="179">
        <v>0</v>
      </c>
      <c r="I27" s="367">
        <v>213</v>
      </c>
      <c r="J27" s="367">
        <v>136</v>
      </c>
      <c r="K27" s="367">
        <v>28</v>
      </c>
      <c r="L27" s="178">
        <v>21</v>
      </c>
      <c r="M27" s="178">
        <v>7</v>
      </c>
      <c r="N27" s="178">
        <v>107</v>
      </c>
      <c r="O27" s="178">
        <v>1</v>
      </c>
      <c r="P27" s="178">
        <v>0</v>
      </c>
      <c r="Q27" s="178">
        <v>77</v>
      </c>
      <c r="R27" s="178">
        <v>0</v>
      </c>
      <c r="S27" s="178">
        <v>0</v>
      </c>
      <c r="T27" s="367">
        <v>185</v>
      </c>
      <c r="U27" s="338">
        <f t="shared" si="0"/>
        <v>0.20588235294117646</v>
      </c>
    </row>
    <row r="28" spans="1:21" ht="14.25" customHeight="1" x14ac:dyDescent="0.25">
      <c r="A28" s="271">
        <v>4</v>
      </c>
      <c r="B28" s="177" t="s">
        <v>376</v>
      </c>
      <c r="C28" s="178"/>
      <c r="D28" s="367">
        <v>0</v>
      </c>
      <c r="E28" s="179">
        <v>0</v>
      </c>
      <c r="F28" s="179">
        <v>0</v>
      </c>
      <c r="G28" s="179">
        <v>0</v>
      </c>
      <c r="H28" s="179">
        <v>0</v>
      </c>
      <c r="I28" s="367">
        <v>0</v>
      </c>
      <c r="J28" s="367">
        <v>0</v>
      </c>
      <c r="K28" s="367">
        <v>0</v>
      </c>
      <c r="L28" s="178">
        <v>0</v>
      </c>
      <c r="M28" s="178">
        <v>0</v>
      </c>
      <c r="N28" s="178">
        <v>0</v>
      </c>
      <c r="O28" s="178">
        <v>0</v>
      </c>
      <c r="P28" s="178">
        <v>0</v>
      </c>
      <c r="Q28" s="178">
        <v>0</v>
      </c>
      <c r="R28" s="178">
        <v>0</v>
      </c>
      <c r="S28" s="178">
        <v>0</v>
      </c>
      <c r="T28" s="367">
        <v>0</v>
      </c>
      <c r="U28" s="338" t="str">
        <f t="shared" si="0"/>
        <v/>
      </c>
    </row>
    <row r="29" spans="1:21" ht="16.5" customHeight="1" x14ac:dyDescent="0.25">
      <c r="A29" s="271">
        <v>5</v>
      </c>
      <c r="B29" s="182" t="s">
        <v>459</v>
      </c>
      <c r="C29" s="178"/>
      <c r="D29" s="367">
        <v>1</v>
      </c>
      <c r="E29" s="179">
        <v>1</v>
      </c>
      <c r="F29" s="179">
        <v>0</v>
      </c>
      <c r="G29" s="179">
        <v>0</v>
      </c>
      <c r="H29" s="179">
        <v>0</v>
      </c>
      <c r="I29" s="367">
        <v>1</v>
      </c>
      <c r="J29" s="367">
        <v>0</v>
      </c>
      <c r="K29" s="367">
        <v>0</v>
      </c>
      <c r="L29" s="178">
        <v>0</v>
      </c>
      <c r="M29" s="178">
        <v>0</v>
      </c>
      <c r="N29" s="178">
        <v>0</v>
      </c>
      <c r="O29" s="178">
        <v>0</v>
      </c>
      <c r="P29" s="178">
        <v>0</v>
      </c>
      <c r="Q29" s="178">
        <v>1</v>
      </c>
      <c r="R29" s="178">
        <v>0</v>
      </c>
      <c r="S29" s="178">
        <v>0</v>
      </c>
      <c r="T29" s="367">
        <v>1</v>
      </c>
      <c r="U29" s="338" t="str">
        <f t="shared" si="0"/>
        <v/>
      </c>
    </row>
    <row r="30" spans="1:21" ht="14.25" customHeight="1" x14ac:dyDescent="0.25">
      <c r="A30" s="271">
        <v>6</v>
      </c>
      <c r="B30" s="177" t="s">
        <v>460</v>
      </c>
      <c r="C30" s="178"/>
      <c r="D30" s="367">
        <v>97</v>
      </c>
      <c r="E30" s="179">
        <v>64</v>
      </c>
      <c r="F30" s="179">
        <v>33</v>
      </c>
      <c r="G30" s="179">
        <v>6</v>
      </c>
      <c r="H30" s="179">
        <v>0</v>
      </c>
      <c r="I30" s="367">
        <v>91</v>
      </c>
      <c r="J30" s="367">
        <v>57</v>
      </c>
      <c r="K30" s="367">
        <v>16</v>
      </c>
      <c r="L30" s="178">
        <v>15</v>
      </c>
      <c r="M30" s="178">
        <v>1</v>
      </c>
      <c r="N30" s="178">
        <v>41</v>
      </c>
      <c r="O30" s="178">
        <v>0</v>
      </c>
      <c r="P30" s="178">
        <v>0</v>
      </c>
      <c r="Q30" s="178">
        <v>34</v>
      </c>
      <c r="R30" s="178">
        <v>0</v>
      </c>
      <c r="S30" s="178">
        <v>0</v>
      </c>
      <c r="T30" s="367">
        <v>75</v>
      </c>
      <c r="U30" s="338">
        <f t="shared" si="0"/>
        <v>0.2807017543859649</v>
      </c>
    </row>
    <row r="31" spans="1:21" ht="14.25" customHeight="1" x14ac:dyDescent="0.25">
      <c r="A31" s="271">
        <v>7</v>
      </c>
      <c r="B31" s="177" t="s">
        <v>129</v>
      </c>
      <c r="C31" s="178"/>
      <c r="D31" s="367">
        <v>2</v>
      </c>
      <c r="E31" s="179">
        <v>0</v>
      </c>
      <c r="F31" s="179">
        <v>2</v>
      </c>
      <c r="G31" s="179">
        <v>0</v>
      </c>
      <c r="H31" s="179">
        <v>0</v>
      </c>
      <c r="I31" s="367">
        <v>2</v>
      </c>
      <c r="J31" s="367">
        <v>2</v>
      </c>
      <c r="K31" s="367">
        <v>2</v>
      </c>
      <c r="L31" s="178">
        <v>2</v>
      </c>
      <c r="M31" s="178">
        <v>0</v>
      </c>
      <c r="N31" s="178">
        <v>0</v>
      </c>
      <c r="O31" s="178">
        <v>0</v>
      </c>
      <c r="P31" s="178">
        <v>0</v>
      </c>
      <c r="Q31" s="178">
        <v>0</v>
      </c>
      <c r="R31" s="178">
        <v>0</v>
      </c>
      <c r="S31" s="178">
        <v>0</v>
      </c>
      <c r="T31" s="367">
        <v>0</v>
      </c>
      <c r="U31" s="338">
        <f t="shared" si="0"/>
        <v>1</v>
      </c>
    </row>
    <row r="32" spans="1:21" ht="12.75" customHeight="1" x14ac:dyDescent="0.25">
      <c r="A32" s="271">
        <v>8</v>
      </c>
      <c r="B32" s="177" t="s">
        <v>32</v>
      </c>
      <c r="C32" s="178"/>
      <c r="D32" s="367">
        <v>146</v>
      </c>
      <c r="E32" s="179">
        <v>46</v>
      </c>
      <c r="F32" s="179">
        <v>100</v>
      </c>
      <c r="G32" s="179">
        <v>5</v>
      </c>
      <c r="H32" s="179">
        <v>0</v>
      </c>
      <c r="I32" s="367">
        <v>141</v>
      </c>
      <c r="J32" s="367">
        <v>130</v>
      </c>
      <c r="K32" s="367">
        <v>51</v>
      </c>
      <c r="L32" s="178">
        <v>50</v>
      </c>
      <c r="M32" s="178">
        <v>1</v>
      </c>
      <c r="N32" s="178">
        <v>79</v>
      </c>
      <c r="O32" s="178">
        <v>0</v>
      </c>
      <c r="P32" s="178">
        <v>0</v>
      </c>
      <c r="Q32" s="178">
        <v>11</v>
      </c>
      <c r="R32" s="178">
        <v>0</v>
      </c>
      <c r="S32" s="178">
        <v>0</v>
      </c>
      <c r="T32" s="367">
        <v>90</v>
      </c>
      <c r="U32" s="338">
        <f t="shared" si="0"/>
        <v>0.3923076923076923</v>
      </c>
    </row>
    <row r="33" spans="1:21" ht="12.75" customHeight="1" x14ac:dyDescent="0.25">
      <c r="A33" s="271">
        <v>9</v>
      </c>
      <c r="B33" s="177" t="s">
        <v>34</v>
      </c>
      <c r="C33" s="178"/>
      <c r="D33" s="367">
        <v>0</v>
      </c>
      <c r="E33" s="179">
        <v>0</v>
      </c>
      <c r="F33" s="179">
        <v>0</v>
      </c>
      <c r="G33" s="179">
        <v>0</v>
      </c>
      <c r="H33" s="179">
        <v>0</v>
      </c>
      <c r="I33" s="367">
        <v>0</v>
      </c>
      <c r="J33" s="367">
        <v>0</v>
      </c>
      <c r="K33" s="367">
        <v>0</v>
      </c>
      <c r="L33" s="178">
        <v>0</v>
      </c>
      <c r="M33" s="178">
        <v>0</v>
      </c>
      <c r="N33" s="178">
        <v>0</v>
      </c>
      <c r="O33" s="178">
        <v>0</v>
      </c>
      <c r="P33" s="178">
        <v>0</v>
      </c>
      <c r="Q33" s="178">
        <v>0</v>
      </c>
      <c r="R33" s="178">
        <v>0</v>
      </c>
      <c r="S33" s="178">
        <v>0</v>
      </c>
      <c r="T33" s="367">
        <v>0</v>
      </c>
      <c r="U33" s="338" t="str">
        <f t="shared" si="0"/>
        <v/>
      </c>
    </row>
    <row r="34" spans="1:21" ht="12.75" customHeight="1" x14ac:dyDescent="0.25">
      <c r="A34" s="271">
        <v>10</v>
      </c>
      <c r="B34" s="177" t="s">
        <v>35</v>
      </c>
      <c r="C34" s="178"/>
      <c r="D34" s="367">
        <v>0</v>
      </c>
      <c r="E34" s="179">
        <v>0</v>
      </c>
      <c r="F34" s="179">
        <v>0</v>
      </c>
      <c r="G34" s="179">
        <v>0</v>
      </c>
      <c r="H34" s="179">
        <v>0</v>
      </c>
      <c r="I34" s="367">
        <v>0</v>
      </c>
      <c r="J34" s="367">
        <v>0</v>
      </c>
      <c r="K34" s="367">
        <v>0</v>
      </c>
      <c r="L34" s="178">
        <v>0</v>
      </c>
      <c r="M34" s="178">
        <v>0</v>
      </c>
      <c r="N34" s="178">
        <v>0</v>
      </c>
      <c r="O34" s="178">
        <v>0</v>
      </c>
      <c r="P34" s="178">
        <v>0</v>
      </c>
      <c r="Q34" s="178">
        <v>0</v>
      </c>
      <c r="R34" s="178">
        <v>0</v>
      </c>
      <c r="S34" s="178">
        <v>0</v>
      </c>
      <c r="T34" s="367">
        <v>0</v>
      </c>
      <c r="U34" s="338" t="str">
        <f t="shared" si="0"/>
        <v/>
      </c>
    </row>
    <row r="35" spans="1:21" ht="12.75" customHeight="1" x14ac:dyDescent="0.25">
      <c r="A35" s="271">
        <v>11</v>
      </c>
      <c r="B35" s="177" t="s">
        <v>143</v>
      </c>
      <c r="C35" s="178"/>
      <c r="D35" s="367">
        <v>0</v>
      </c>
      <c r="E35" s="179">
        <v>0</v>
      </c>
      <c r="F35" s="179">
        <v>0</v>
      </c>
      <c r="G35" s="179">
        <v>0</v>
      </c>
      <c r="H35" s="179">
        <v>0</v>
      </c>
      <c r="I35" s="367">
        <v>0</v>
      </c>
      <c r="J35" s="367">
        <v>0</v>
      </c>
      <c r="K35" s="367">
        <v>0</v>
      </c>
      <c r="L35" s="178">
        <v>0</v>
      </c>
      <c r="M35" s="178">
        <v>0</v>
      </c>
      <c r="N35" s="178">
        <v>0</v>
      </c>
      <c r="O35" s="178">
        <v>0</v>
      </c>
      <c r="P35" s="178">
        <v>0</v>
      </c>
      <c r="Q35" s="178">
        <v>0</v>
      </c>
      <c r="R35" s="178">
        <v>0</v>
      </c>
      <c r="S35" s="178">
        <v>0</v>
      </c>
      <c r="T35" s="367">
        <v>0</v>
      </c>
      <c r="U35" s="338" t="str">
        <f t="shared" si="0"/>
        <v/>
      </c>
    </row>
    <row r="36" spans="1:21" ht="12.75" customHeight="1" x14ac:dyDescent="0.25">
      <c r="A36" s="271">
        <v>12</v>
      </c>
      <c r="B36" s="177" t="s">
        <v>142</v>
      </c>
      <c r="C36" s="178"/>
      <c r="D36" s="367">
        <v>0</v>
      </c>
      <c r="E36" s="179">
        <v>0</v>
      </c>
      <c r="F36" s="179">
        <v>0</v>
      </c>
      <c r="G36" s="179">
        <v>0</v>
      </c>
      <c r="H36" s="179">
        <v>0</v>
      </c>
      <c r="I36" s="367">
        <v>0</v>
      </c>
      <c r="J36" s="367">
        <v>0</v>
      </c>
      <c r="K36" s="367">
        <v>0</v>
      </c>
      <c r="L36" s="178">
        <v>0</v>
      </c>
      <c r="M36" s="178">
        <v>0</v>
      </c>
      <c r="N36" s="178">
        <v>0</v>
      </c>
      <c r="O36" s="178">
        <v>0</v>
      </c>
      <c r="P36" s="178">
        <v>0</v>
      </c>
      <c r="Q36" s="178">
        <v>0</v>
      </c>
      <c r="R36" s="178">
        <v>0</v>
      </c>
      <c r="S36" s="178">
        <v>0</v>
      </c>
      <c r="T36" s="367">
        <v>0</v>
      </c>
      <c r="U36" s="338" t="str">
        <f t="shared" si="0"/>
        <v/>
      </c>
    </row>
    <row r="37" spans="1:21" ht="12.75" customHeight="1" x14ac:dyDescent="0.25">
      <c r="A37" s="271">
        <v>13</v>
      </c>
      <c r="B37" s="177" t="s">
        <v>102</v>
      </c>
      <c r="C37" s="178"/>
      <c r="D37" s="367">
        <v>0</v>
      </c>
      <c r="E37" s="179">
        <v>0</v>
      </c>
      <c r="F37" s="179">
        <v>0</v>
      </c>
      <c r="G37" s="179">
        <v>0</v>
      </c>
      <c r="H37" s="179">
        <v>0</v>
      </c>
      <c r="I37" s="367">
        <v>0</v>
      </c>
      <c r="J37" s="367">
        <v>0</v>
      </c>
      <c r="K37" s="367">
        <v>0</v>
      </c>
      <c r="L37" s="178">
        <v>0</v>
      </c>
      <c r="M37" s="178">
        <v>0</v>
      </c>
      <c r="N37" s="178">
        <v>0</v>
      </c>
      <c r="O37" s="178">
        <v>0</v>
      </c>
      <c r="P37" s="178">
        <v>0</v>
      </c>
      <c r="Q37" s="178">
        <v>0</v>
      </c>
      <c r="R37" s="178">
        <v>0</v>
      </c>
      <c r="S37" s="178">
        <v>0</v>
      </c>
      <c r="T37" s="367">
        <v>0</v>
      </c>
      <c r="U37" s="338" t="str">
        <f>IF(J37&lt;&gt;0,K37/J37,"")</f>
        <v/>
      </c>
    </row>
    <row r="38" spans="1:21" s="155" customFormat="1" ht="15.75" customHeight="1" x14ac:dyDescent="0.25">
      <c r="A38" s="421" t="str">
        <f>TT!C7</f>
        <v>Kon Tum, ngày 15 tháng 06 năm 2022</v>
      </c>
      <c r="B38" s="422"/>
      <c r="C38" s="422"/>
      <c r="D38" s="422"/>
      <c r="E38" s="422"/>
      <c r="F38" s="166"/>
      <c r="G38" s="166"/>
      <c r="H38" s="166"/>
      <c r="I38" s="154"/>
      <c r="J38" s="154"/>
      <c r="K38" s="154"/>
      <c r="L38" s="154"/>
      <c r="M38" s="154"/>
      <c r="N38" s="433" t="str">
        <f>TT!C4</f>
        <v>Kon Tum, ngày 15 tháng 06 năm 2022</v>
      </c>
      <c r="O38" s="434"/>
      <c r="P38" s="434"/>
      <c r="Q38" s="434"/>
      <c r="R38" s="434"/>
      <c r="S38" s="434"/>
      <c r="T38" s="434"/>
      <c r="U38" s="434"/>
    </row>
    <row r="39" spans="1:21" ht="19.5" customHeight="1" x14ac:dyDescent="0.25">
      <c r="A39" s="431" t="str">
        <f>TT!A6</f>
        <v>NGƯỜI LẬP BIỂU</v>
      </c>
      <c r="B39" s="432"/>
      <c r="C39" s="432"/>
      <c r="D39" s="432"/>
      <c r="E39" s="432"/>
      <c r="F39" s="167"/>
      <c r="G39" s="167"/>
      <c r="H39" s="167"/>
      <c r="I39" s="151"/>
      <c r="J39" s="151"/>
      <c r="K39" s="151"/>
      <c r="L39" s="151"/>
      <c r="M39" s="151"/>
      <c r="N39" s="435" t="str">
        <f>TT!C5</f>
        <v>CỤC TRƯỞNG</v>
      </c>
      <c r="O39" s="435"/>
      <c r="P39" s="435"/>
      <c r="Q39" s="435"/>
      <c r="R39" s="435"/>
      <c r="S39" s="435"/>
      <c r="T39" s="435"/>
      <c r="U39" s="435"/>
    </row>
    <row r="40" spans="1:21" ht="39.75" customHeight="1" x14ac:dyDescent="0.25">
      <c r="A40" s="168"/>
      <c r="B40" s="168"/>
      <c r="C40" s="168"/>
      <c r="D40" s="168"/>
      <c r="E40" s="168"/>
      <c r="F40" s="148"/>
      <c r="G40" s="148"/>
      <c r="H40" s="148"/>
      <c r="I40" s="151"/>
      <c r="J40" s="151"/>
      <c r="K40" s="151"/>
      <c r="L40" s="151"/>
      <c r="M40" s="151"/>
      <c r="N40" s="151"/>
      <c r="O40" s="151"/>
      <c r="P40" s="148"/>
      <c r="Q40" s="156"/>
      <c r="R40" s="148"/>
      <c r="S40" s="151"/>
      <c r="T40" s="150"/>
      <c r="U40" s="150"/>
    </row>
    <row r="41" spans="1:21" ht="15.75" customHeight="1" x14ac:dyDescent="0.25">
      <c r="A41" s="430" t="str">
        <f>TT!C6</f>
        <v>PHẠM ANH VŨ</v>
      </c>
      <c r="B41" s="430"/>
      <c r="C41" s="430"/>
      <c r="D41" s="430"/>
      <c r="E41" s="430"/>
      <c r="F41" s="157" t="s">
        <v>2</v>
      </c>
      <c r="G41" s="157"/>
      <c r="H41" s="157"/>
      <c r="I41" s="157"/>
      <c r="J41" s="157"/>
      <c r="K41" s="157"/>
      <c r="L41" s="157"/>
      <c r="M41" s="157"/>
      <c r="N41" s="429" t="str">
        <f>TT!C3</f>
        <v>CAO MINH HOÀNG TÙNG</v>
      </c>
      <c r="O41" s="429"/>
      <c r="P41" s="429"/>
      <c r="Q41" s="429"/>
      <c r="R41" s="429"/>
      <c r="S41" s="429"/>
      <c r="T41" s="429"/>
      <c r="U41" s="429"/>
    </row>
    <row r="42" spans="1:21" x14ac:dyDescent="0.25">
      <c r="A42" s="157"/>
      <c r="B42" s="157"/>
      <c r="C42" s="157"/>
      <c r="D42" s="157"/>
      <c r="E42" s="158"/>
      <c r="F42" s="157"/>
      <c r="G42" s="157"/>
      <c r="H42" s="157"/>
      <c r="I42" s="157"/>
      <c r="J42" s="157"/>
      <c r="K42" s="157"/>
      <c r="L42" s="157"/>
      <c r="M42" s="157"/>
      <c r="N42" s="159"/>
      <c r="O42" s="159"/>
      <c r="P42" s="159"/>
      <c r="Q42" s="160"/>
      <c r="R42" s="159"/>
      <c r="S42" s="159"/>
      <c r="T42" s="159"/>
      <c r="U42" s="159"/>
    </row>
  </sheetData>
  <sheetProtection selectLockedCells="1"/>
  <dataConsolidate/>
  <mergeCells count="35">
    <mergeCell ref="U3:U7"/>
    <mergeCell ref="T3:T7"/>
    <mergeCell ref="E3:F3"/>
    <mergeCell ref="R4:R7"/>
    <mergeCell ref="P1:U1"/>
    <mergeCell ref="E4:E7"/>
    <mergeCell ref="P2:U2"/>
    <mergeCell ref="P5:P7"/>
    <mergeCell ref="I3:I7"/>
    <mergeCell ref="J3:S3"/>
    <mergeCell ref="K5:K7"/>
    <mergeCell ref="S4:S7"/>
    <mergeCell ref="L5:M6"/>
    <mergeCell ref="Q4:Q7"/>
    <mergeCell ref="N5:N7"/>
    <mergeCell ref="O5:O7"/>
    <mergeCell ref="K4:P4"/>
    <mergeCell ref="A1:D1"/>
    <mergeCell ref="J4:J7"/>
    <mergeCell ref="F4:F7"/>
    <mergeCell ref="G3:G7"/>
    <mergeCell ref="C3:C7"/>
    <mergeCell ref="A3:A7"/>
    <mergeCell ref="D3:D7"/>
    <mergeCell ref="E1:O1"/>
    <mergeCell ref="N41:U41"/>
    <mergeCell ref="A41:E41"/>
    <mergeCell ref="A39:E39"/>
    <mergeCell ref="N38:U38"/>
    <mergeCell ref="N39:U39"/>
    <mergeCell ref="A8:B8"/>
    <mergeCell ref="A38:E38"/>
    <mergeCell ref="H3:H7"/>
    <mergeCell ref="A9:B9"/>
    <mergeCell ref="B3:B7"/>
  </mergeCells>
  <phoneticPr fontId="8" type="noConversion"/>
  <pageMargins left="0.43307086614173229" right="0.19685039370078741" top="0.19685039370078741" bottom="0" header="0.19685039370078741" footer="0.19685039370078741"/>
  <pageSetup paperSize="9" scale="84" orientation="landscape" r:id="rId1"/>
  <headerFooter alignWithMargins="0"/>
  <ignoredErrors>
    <ignoredError sqref="U9:U15 U25:U36 U37 U17:U23 U16" unlockedFormula="1"/>
    <ignoredError sqref="U24" formula="1" unlocked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
    <tabColor rgb="FFFF0000"/>
  </sheetPr>
  <dimension ref="A1:H33"/>
  <sheetViews>
    <sheetView view="pageBreakPreview" zoomScaleSheetLayoutView="100" workbookViewId="0">
      <selection activeCell="C5" sqref="C5"/>
    </sheetView>
  </sheetViews>
  <sheetFormatPr defaultRowHeight="15.75" x14ac:dyDescent="0.25"/>
  <cols>
    <col min="1" max="1" width="4.75" customWidth="1"/>
    <col min="2" max="2" width="26.5" customWidth="1"/>
    <col min="3" max="4" width="7.625" customWidth="1"/>
    <col min="5" max="5" width="6.5" customWidth="1"/>
    <col min="6" max="7" width="12.875" customWidth="1"/>
    <col min="8" max="8" width="11" customWidth="1"/>
  </cols>
  <sheetData>
    <row r="1" spans="1:8" s="91" customFormat="1" ht="21.75" customHeight="1" x14ac:dyDescent="0.25">
      <c r="A1" s="699" t="s">
        <v>173</v>
      </c>
      <c r="B1" s="699"/>
      <c r="C1" s="699"/>
      <c r="D1" s="699"/>
      <c r="E1" s="699"/>
      <c r="F1" s="699"/>
      <c r="G1" s="699"/>
      <c r="H1" s="699"/>
    </row>
    <row r="2" spans="1:8" s="91" customFormat="1" ht="21.75" customHeight="1" x14ac:dyDescent="0.25">
      <c r="A2" s="700" t="str">
        <f>TT!C8</f>
        <v>Từ ngày 01/01/2022 đến ngày 02/06/2022</v>
      </c>
      <c r="B2" s="700"/>
      <c r="C2" s="700"/>
      <c r="D2" s="700"/>
      <c r="E2" s="700"/>
      <c r="F2" s="700"/>
      <c r="G2" s="700"/>
      <c r="H2" s="700"/>
    </row>
    <row r="3" spans="1:8" ht="21" customHeight="1" x14ac:dyDescent="0.25">
      <c r="F3" s="701" t="s">
        <v>288</v>
      </c>
      <c r="G3" s="701"/>
      <c r="H3" s="701"/>
    </row>
    <row r="4" spans="1:8" x14ac:dyDescent="0.25">
      <c r="A4" s="697" t="s">
        <v>172</v>
      </c>
      <c r="B4" s="697" t="s">
        <v>171</v>
      </c>
      <c r="C4" s="695" t="s">
        <v>168</v>
      </c>
      <c r="D4" s="695"/>
      <c r="E4" s="695"/>
      <c r="F4" s="696" t="s">
        <v>169</v>
      </c>
      <c r="G4" s="696"/>
      <c r="H4" s="696"/>
    </row>
    <row r="5" spans="1:8" ht="95.25" customHeight="1" x14ac:dyDescent="0.25">
      <c r="A5" s="698"/>
      <c r="B5" s="698"/>
      <c r="C5" s="92" t="s">
        <v>166</v>
      </c>
      <c r="D5" s="98" t="s">
        <v>170</v>
      </c>
      <c r="E5" s="97" t="s">
        <v>167</v>
      </c>
      <c r="F5" s="92" t="s">
        <v>166</v>
      </c>
      <c r="G5" s="98" t="s">
        <v>170</v>
      </c>
      <c r="H5" s="97" t="s">
        <v>167</v>
      </c>
    </row>
    <row r="6" spans="1:8" x14ac:dyDescent="0.25">
      <c r="A6" s="387" t="s">
        <v>0</v>
      </c>
      <c r="B6" s="388" t="s">
        <v>89</v>
      </c>
      <c r="C6" s="389">
        <v>965</v>
      </c>
      <c r="D6" s="389">
        <v>686</v>
      </c>
      <c r="E6" s="389">
        <v>443</v>
      </c>
      <c r="F6" s="389">
        <v>14952817.706</v>
      </c>
      <c r="G6" s="389">
        <v>9709424.8890000004</v>
      </c>
      <c r="H6" s="389">
        <v>5846258.7939999998</v>
      </c>
    </row>
    <row r="7" spans="1:8" x14ac:dyDescent="0.25">
      <c r="A7" s="93" t="s">
        <v>13</v>
      </c>
      <c r="B7" s="94" t="s">
        <v>31</v>
      </c>
      <c r="C7" s="390">
        <v>529</v>
      </c>
      <c r="D7" s="391">
        <v>328</v>
      </c>
      <c r="E7" s="243">
        <v>216</v>
      </c>
      <c r="F7" s="390">
        <v>6237914.1429999992</v>
      </c>
      <c r="G7" s="390">
        <v>3513194.3259999999</v>
      </c>
      <c r="H7" s="243">
        <v>2483724.2999999998</v>
      </c>
    </row>
    <row r="8" spans="1:8" x14ac:dyDescent="0.25">
      <c r="A8" s="93" t="s">
        <v>14</v>
      </c>
      <c r="B8" s="95" t="s">
        <v>33</v>
      </c>
      <c r="C8" s="390">
        <v>90</v>
      </c>
      <c r="D8" s="391">
        <v>89</v>
      </c>
      <c r="E8" s="243">
        <v>57</v>
      </c>
      <c r="F8" s="390">
        <v>2485134.5630000001</v>
      </c>
      <c r="G8" s="390">
        <v>1840436.5630000001</v>
      </c>
      <c r="H8" s="243">
        <v>1346794.4939999999</v>
      </c>
    </row>
    <row r="9" spans="1:8" x14ac:dyDescent="0.25">
      <c r="A9" s="93" t="s">
        <v>19</v>
      </c>
      <c r="B9" s="95" t="s">
        <v>141</v>
      </c>
      <c r="C9" s="390">
        <v>28</v>
      </c>
      <c r="D9" s="391">
        <v>11</v>
      </c>
      <c r="E9" s="243">
        <v>9</v>
      </c>
      <c r="F9" s="390">
        <v>1064145</v>
      </c>
      <c r="G9" s="390">
        <v>357204</v>
      </c>
      <c r="H9" s="243">
        <v>306316</v>
      </c>
    </row>
    <row r="10" spans="1:8" x14ac:dyDescent="0.25">
      <c r="A10" s="93" t="s">
        <v>22</v>
      </c>
      <c r="B10" s="94" t="s">
        <v>145</v>
      </c>
      <c r="C10" s="390">
        <v>4</v>
      </c>
      <c r="D10" s="391">
        <v>3</v>
      </c>
      <c r="E10" s="243">
        <v>2</v>
      </c>
      <c r="F10" s="390">
        <v>77849</v>
      </c>
      <c r="G10" s="390">
        <v>56421</v>
      </c>
      <c r="H10" s="243">
        <v>32625</v>
      </c>
    </row>
    <row r="11" spans="1:8" ht="25.5" x14ac:dyDescent="0.25">
      <c r="A11" s="93" t="s">
        <v>23</v>
      </c>
      <c r="B11" s="96" t="s">
        <v>144</v>
      </c>
      <c r="C11" s="390">
        <v>23</v>
      </c>
      <c r="D11" s="391">
        <v>13</v>
      </c>
      <c r="E11" s="243">
        <v>5</v>
      </c>
      <c r="F11" s="390">
        <v>863516</v>
      </c>
      <c r="G11" s="390">
        <v>598914</v>
      </c>
      <c r="H11" s="243">
        <v>156044</v>
      </c>
    </row>
    <row r="12" spans="1:8" x14ac:dyDescent="0.25">
      <c r="A12" s="93" t="s">
        <v>24</v>
      </c>
      <c r="B12" s="94" t="s">
        <v>128</v>
      </c>
      <c r="C12" s="390">
        <v>276</v>
      </c>
      <c r="D12" s="391">
        <v>233</v>
      </c>
      <c r="E12" s="243">
        <v>147</v>
      </c>
      <c r="F12" s="390">
        <v>3605471</v>
      </c>
      <c r="G12" s="390">
        <v>2971787</v>
      </c>
      <c r="H12" s="243">
        <v>1479579</v>
      </c>
    </row>
    <row r="13" spans="1:8" x14ac:dyDescent="0.25">
      <c r="A13" s="93" t="s">
        <v>25</v>
      </c>
      <c r="B13" s="94" t="s">
        <v>129</v>
      </c>
      <c r="C13" s="390">
        <v>0</v>
      </c>
      <c r="D13" s="391">
        <v>0</v>
      </c>
      <c r="E13" s="243">
        <v>0</v>
      </c>
      <c r="F13" s="390">
        <v>0</v>
      </c>
      <c r="G13" s="390">
        <v>0</v>
      </c>
      <c r="H13" s="243">
        <v>0</v>
      </c>
    </row>
    <row r="14" spans="1:8" x14ac:dyDescent="0.25">
      <c r="A14" s="93" t="s">
        <v>26</v>
      </c>
      <c r="B14" s="94" t="s">
        <v>32</v>
      </c>
      <c r="C14" s="390">
        <v>13</v>
      </c>
      <c r="D14" s="391">
        <v>8</v>
      </c>
      <c r="E14" s="243">
        <v>7</v>
      </c>
      <c r="F14" s="390">
        <v>288796</v>
      </c>
      <c r="G14" s="390">
        <v>41476</v>
      </c>
      <c r="H14" s="243">
        <v>41176</v>
      </c>
    </row>
    <row r="15" spans="1:8" x14ac:dyDescent="0.25">
      <c r="A15" s="93" t="s">
        <v>27</v>
      </c>
      <c r="B15" s="94" t="s">
        <v>34</v>
      </c>
      <c r="C15" s="390">
        <v>1</v>
      </c>
      <c r="D15" s="391">
        <v>1</v>
      </c>
      <c r="E15" s="243">
        <v>0</v>
      </c>
      <c r="F15" s="390">
        <v>14216</v>
      </c>
      <c r="G15" s="390">
        <v>14216</v>
      </c>
      <c r="H15" s="243">
        <v>0</v>
      </c>
    </row>
    <row r="16" spans="1:8" x14ac:dyDescent="0.25">
      <c r="A16" s="93" t="s">
        <v>29</v>
      </c>
      <c r="B16" s="94" t="s">
        <v>35</v>
      </c>
      <c r="C16" s="390">
        <v>1</v>
      </c>
      <c r="D16" s="391">
        <v>0</v>
      </c>
      <c r="E16" s="243">
        <v>0</v>
      </c>
      <c r="F16" s="390">
        <v>315776</v>
      </c>
      <c r="G16" s="390">
        <v>315776</v>
      </c>
      <c r="H16" s="243">
        <v>0</v>
      </c>
    </row>
    <row r="17" spans="1:8" x14ac:dyDescent="0.25">
      <c r="A17" s="93" t="s">
        <v>30</v>
      </c>
      <c r="B17" s="94" t="s">
        <v>143</v>
      </c>
      <c r="C17" s="390">
        <v>0</v>
      </c>
      <c r="D17" s="391">
        <v>0</v>
      </c>
      <c r="E17" s="243">
        <v>0</v>
      </c>
      <c r="F17" s="390">
        <v>0</v>
      </c>
      <c r="G17" s="390">
        <v>0</v>
      </c>
      <c r="H17" s="243">
        <v>0</v>
      </c>
    </row>
    <row r="18" spans="1:8" x14ac:dyDescent="0.25">
      <c r="A18" s="93" t="s">
        <v>104</v>
      </c>
      <c r="B18" s="94" t="s">
        <v>142</v>
      </c>
      <c r="C18" s="390">
        <v>0</v>
      </c>
      <c r="D18" s="391">
        <v>0</v>
      </c>
      <c r="E18" s="243">
        <v>0</v>
      </c>
      <c r="F18" s="390">
        <v>0</v>
      </c>
      <c r="G18" s="390">
        <v>0</v>
      </c>
      <c r="H18" s="243">
        <v>0</v>
      </c>
    </row>
    <row r="19" spans="1:8" x14ac:dyDescent="0.25">
      <c r="A19" s="93" t="s">
        <v>101</v>
      </c>
      <c r="B19" s="94" t="s">
        <v>102</v>
      </c>
      <c r="C19" s="390">
        <v>0</v>
      </c>
      <c r="D19" s="391">
        <v>0</v>
      </c>
      <c r="E19" s="243">
        <v>0</v>
      </c>
      <c r="F19" s="390">
        <v>0</v>
      </c>
      <c r="G19" s="390">
        <v>0</v>
      </c>
      <c r="H19" s="243">
        <v>0</v>
      </c>
    </row>
    <row r="20" spans="1:8" x14ac:dyDescent="0.25">
      <c r="A20" s="387" t="s">
        <v>1</v>
      </c>
      <c r="B20" s="392" t="s">
        <v>90</v>
      </c>
      <c r="C20" s="389">
        <v>1285</v>
      </c>
      <c r="D20" s="389">
        <v>825</v>
      </c>
      <c r="E20" s="389">
        <v>533</v>
      </c>
      <c r="F20" s="389">
        <v>998734002.74100006</v>
      </c>
      <c r="G20" s="389">
        <v>801217815.53299999</v>
      </c>
      <c r="H20" s="389">
        <v>612547402.85800004</v>
      </c>
    </row>
    <row r="21" spans="1:8" x14ac:dyDescent="0.25">
      <c r="A21" s="93" t="s">
        <v>13</v>
      </c>
      <c r="B21" s="94" t="s">
        <v>31</v>
      </c>
      <c r="C21" s="390">
        <v>706</v>
      </c>
      <c r="D21" s="391">
        <v>420</v>
      </c>
      <c r="E21" s="243">
        <v>281</v>
      </c>
      <c r="F21" s="390">
        <v>215177410.09</v>
      </c>
      <c r="G21" s="390">
        <v>163139897.794</v>
      </c>
      <c r="H21" s="243">
        <v>119503073</v>
      </c>
    </row>
    <row r="22" spans="1:8" x14ac:dyDescent="0.25">
      <c r="A22" s="93" t="s">
        <v>14</v>
      </c>
      <c r="B22" s="95" t="s">
        <v>33</v>
      </c>
      <c r="C22" s="390">
        <v>134</v>
      </c>
      <c r="D22" s="391">
        <v>105</v>
      </c>
      <c r="E22" s="243">
        <v>75</v>
      </c>
      <c r="F22" s="390">
        <v>466715773</v>
      </c>
      <c r="G22" s="390">
        <v>441098967</v>
      </c>
      <c r="H22" s="243">
        <v>401909129</v>
      </c>
    </row>
    <row r="23" spans="1:8" x14ac:dyDescent="0.25">
      <c r="A23" s="93" t="s">
        <v>19</v>
      </c>
      <c r="B23" s="95" t="s">
        <v>141</v>
      </c>
      <c r="C23" s="390">
        <v>202</v>
      </c>
      <c r="D23" s="391">
        <v>122</v>
      </c>
      <c r="E23" s="243">
        <v>45</v>
      </c>
      <c r="F23" s="390">
        <v>285172373.65100002</v>
      </c>
      <c r="G23" s="390">
        <v>170400722.73900002</v>
      </c>
      <c r="H23" s="243">
        <v>73552187.85800001</v>
      </c>
    </row>
    <row r="24" spans="1:8" x14ac:dyDescent="0.25">
      <c r="A24" s="93" t="s">
        <v>22</v>
      </c>
      <c r="B24" s="94" t="s">
        <v>145</v>
      </c>
      <c r="C24" s="390">
        <v>1</v>
      </c>
      <c r="D24" s="391">
        <v>1</v>
      </c>
      <c r="E24" s="243">
        <v>1</v>
      </c>
      <c r="F24" s="390">
        <v>1374978</v>
      </c>
      <c r="G24" s="390">
        <v>1374978</v>
      </c>
      <c r="H24" s="243">
        <v>1374978</v>
      </c>
    </row>
    <row r="25" spans="1:8" ht="25.5" x14ac:dyDescent="0.25">
      <c r="A25" s="93" t="s">
        <v>23</v>
      </c>
      <c r="B25" s="96" t="s">
        <v>144</v>
      </c>
      <c r="C25" s="390">
        <v>2</v>
      </c>
      <c r="D25" s="391">
        <v>2</v>
      </c>
      <c r="E25" s="243">
        <v>1</v>
      </c>
      <c r="F25" s="390">
        <v>523106</v>
      </c>
      <c r="G25" s="390">
        <v>523106</v>
      </c>
      <c r="H25" s="243">
        <v>510709</v>
      </c>
    </row>
    <row r="26" spans="1:8" x14ac:dyDescent="0.25">
      <c r="A26" s="93" t="s">
        <v>24</v>
      </c>
      <c r="B26" s="94" t="s">
        <v>128</v>
      </c>
      <c r="C26" s="390">
        <v>157</v>
      </c>
      <c r="D26" s="391">
        <v>127</v>
      </c>
      <c r="E26" s="243">
        <v>93</v>
      </c>
      <c r="F26" s="390">
        <v>27846415</v>
      </c>
      <c r="G26" s="390">
        <v>23436343</v>
      </c>
      <c r="H26" s="243">
        <v>14758925</v>
      </c>
    </row>
    <row r="27" spans="1:8" x14ac:dyDescent="0.25">
      <c r="A27" s="93" t="s">
        <v>25</v>
      </c>
      <c r="B27" s="94" t="s">
        <v>129</v>
      </c>
      <c r="C27" s="390">
        <v>0</v>
      </c>
      <c r="D27" s="391">
        <v>0</v>
      </c>
      <c r="E27" s="243">
        <v>0</v>
      </c>
      <c r="F27" s="390">
        <v>161100</v>
      </c>
      <c r="G27" s="390">
        <v>161100</v>
      </c>
      <c r="H27" s="243">
        <v>161100</v>
      </c>
    </row>
    <row r="28" spans="1:8" x14ac:dyDescent="0.25">
      <c r="A28" s="93" t="s">
        <v>26</v>
      </c>
      <c r="B28" s="94" t="s">
        <v>32</v>
      </c>
      <c r="C28" s="390">
        <v>83</v>
      </c>
      <c r="D28" s="391">
        <v>48</v>
      </c>
      <c r="E28" s="243">
        <v>37</v>
      </c>
      <c r="F28" s="390">
        <v>1762847</v>
      </c>
      <c r="G28" s="390">
        <v>1082701</v>
      </c>
      <c r="H28" s="243">
        <v>777301</v>
      </c>
    </row>
    <row r="29" spans="1:8" x14ac:dyDescent="0.25">
      <c r="A29" s="93" t="s">
        <v>27</v>
      </c>
      <c r="B29" s="94" t="s">
        <v>34</v>
      </c>
      <c r="C29" s="390">
        <v>0</v>
      </c>
      <c r="D29" s="391">
        <v>0</v>
      </c>
      <c r="E29" s="243">
        <v>0</v>
      </c>
      <c r="F29" s="390">
        <v>0</v>
      </c>
      <c r="G29" s="390">
        <v>0</v>
      </c>
      <c r="H29" s="243">
        <v>0</v>
      </c>
    </row>
    <row r="30" spans="1:8" x14ac:dyDescent="0.25">
      <c r="A30" s="93" t="s">
        <v>29</v>
      </c>
      <c r="B30" s="94" t="s">
        <v>35</v>
      </c>
      <c r="C30" s="390">
        <v>0</v>
      </c>
      <c r="D30" s="391">
        <v>0</v>
      </c>
      <c r="E30" s="243">
        <v>0</v>
      </c>
      <c r="F30" s="390">
        <v>0</v>
      </c>
      <c r="G30" s="390">
        <v>0</v>
      </c>
      <c r="H30" s="243">
        <v>0</v>
      </c>
    </row>
    <row r="31" spans="1:8" x14ac:dyDescent="0.25">
      <c r="A31" s="93" t="s">
        <v>30</v>
      </c>
      <c r="B31" s="94" t="s">
        <v>143</v>
      </c>
      <c r="C31" s="390">
        <v>0</v>
      </c>
      <c r="D31" s="391">
        <v>0</v>
      </c>
      <c r="E31" s="243">
        <v>0</v>
      </c>
      <c r="F31" s="390">
        <v>0</v>
      </c>
      <c r="G31" s="390">
        <v>0</v>
      </c>
      <c r="H31" s="243">
        <v>0</v>
      </c>
    </row>
    <row r="32" spans="1:8" x14ac:dyDescent="0.25">
      <c r="A32" s="93" t="s">
        <v>104</v>
      </c>
      <c r="B32" s="94" t="s">
        <v>142</v>
      </c>
      <c r="C32" s="390">
        <v>0</v>
      </c>
      <c r="D32" s="391">
        <v>0</v>
      </c>
      <c r="E32" s="243">
        <v>0</v>
      </c>
      <c r="F32" s="390">
        <v>0</v>
      </c>
      <c r="G32" s="390">
        <v>0</v>
      </c>
      <c r="H32" s="243">
        <v>0</v>
      </c>
    </row>
    <row r="33" spans="1:8" x14ac:dyDescent="0.25">
      <c r="A33" s="93" t="s">
        <v>101</v>
      </c>
      <c r="B33" s="94" t="s">
        <v>102</v>
      </c>
      <c r="C33" s="390">
        <v>0</v>
      </c>
      <c r="D33" s="391">
        <v>0</v>
      </c>
      <c r="E33" s="243">
        <v>0</v>
      </c>
      <c r="F33" s="390">
        <v>0</v>
      </c>
      <c r="G33" s="390">
        <v>0</v>
      </c>
      <c r="H33" s="243">
        <v>0</v>
      </c>
    </row>
  </sheetData>
  <sheetProtection selectLockedCells="1"/>
  <mergeCells count="7">
    <mergeCell ref="C4:E4"/>
    <mergeCell ref="F4:H4"/>
    <mergeCell ref="A4:A5"/>
    <mergeCell ref="B4:B5"/>
    <mergeCell ref="A1:H1"/>
    <mergeCell ref="A2:H2"/>
    <mergeCell ref="F3:H3"/>
  </mergeCells>
  <pageMargins left="0.4" right="0.36" top="0.45" bottom="0.49"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sheetPr>
  <dimension ref="A1:D36"/>
  <sheetViews>
    <sheetView view="pageBreakPreview" topLeftCell="A13" zoomScale="130" zoomScaleNormal="90" zoomScaleSheetLayoutView="130" workbookViewId="0">
      <selection activeCell="B28" sqref="B28"/>
    </sheetView>
  </sheetViews>
  <sheetFormatPr defaultColWidth="9" defaultRowHeight="15.75" x14ac:dyDescent="0.25"/>
  <cols>
    <col min="1" max="1" width="7.25" style="3" customWidth="1"/>
    <col min="2" max="2" width="46.25" style="3" customWidth="1"/>
    <col min="3" max="3" width="16.875" style="3" customWidth="1"/>
    <col min="4" max="4" width="18.875" style="3" customWidth="1"/>
    <col min="5" max="5" width="16" style="3" customWidth="1"/>
    <col min="6" max="16384" width="9" style="3"/>
  </cols>
  <sheetData>
    <row r="1" spans="1:4" s="9" customFormat="1" ht="60" customHeight="1" x14ac:dyDescent="0.25">
      <c r="A1" s="447" t="s">
        <v>99</v>
      </c>
      <c r="B1" s="448"/>
      <c r="C1" s="448"/>
      <c r="D1" s="448"/>
    </row>
    <row r="2" spans="1:4" s="10" customFormat="1" ht="18.75" customHeight="1" x14ac:dyDescent="0.3">
      <c r="A2" s="449" t="s">
        <v>20</v>
      </c>
      <c r="B2" s="450"/>
      <c r="C2" s="19" t="s">
        <v>88</v>
      </c>
      <c r="D2" s="19" t="s">
        <v>91</v>
      </c>
    </row>
    <row r="3" spans="1:4" s="2" customFormat="1" ht="18" customHeight="1" x14ac:dyDescent="0.25">
      <c r="A3" s="21" t="s">
        <v>13</v>
      </c>
      <c r="B3" s="22" t="s">
        <v>87</v>
      </c>
      <c r="C3" s="368">
        <v>1</v>
      </c>
      <c r="D3" s="368">
        <v>32</v>
      </c>
    </row>
    <row r="4" spans="1:4" s="2" customFormat="1" ht="18" customHeight="1" x14ac:dyDescent="0.25">
      <c r="A4" s="20" t="s">
        <v>15</v>
      </c>
      <c r="B4" s="23" t="s">
        <v>309</v>
      </c>
      <c r="C4" s="184">
        <v>0</v>
      </c>
      <c r="D4" s="184">
        <v>1</v>
      </c>
    </row>
    <row r="5" spans="1:4" s="2" customFormat="1" ht="18" customHeight="1" x14ac:dyDescent="0.25">
      <c r="A5" s="20" t="s">
        <v>16</v>
      </c>
      <c r="B5" s="23" t="s">
        <v>310</v>
      </c>
      <c r="C5" s="184">
        <v>0</v>
      </c>
      <c r="D5" s="184">
        <v>0</v>
      </c>
    </row>
    <row r="6" spans="1:4" s="2" customFormat="1" ht="18" customHeight="1" x14ac:dyDescent="0.25">
      <c r="A6" s="20" t="s">
        <v>41</v>
      </c>
      <c r="B6" s="23" t="s">
        <v>311</v>
      </c>
      <c r="C6" s="369"/>
      <c r="D6" s="184">
        <v>30</v>
      </c>
    </row>
    <row r="7" spans="1:4" s="2" customFormat="1" ht="18" customHeight="1" x14ac:dyDescent="0.25">
      <c r="A7" s="20" t="s">
        <v>43</v>
      </c>
      <c r="B7" s="23" t="s">
        <v>312</v>
      </c>
      <c r="C7" s="184">
        <v>0</v>
      </c>
      <c r="D7" s="184">
        <v>1</v>
      </c>
    </row>
    <row r="8" spans="1:4" s="2" customFormat="1" ht="18" customHeight="1" x14ac:dyDescent="0.25">
      <c r="A8" s="20" t="s">
        <v>44</v>
      </c>
      <c r="B8" s="23" t="s">
        <v>313</v>
      </c>
      <c r="C8" s="184">
        <v>0</v>
      </c>
      <c r="D8" s="184">
        <v>0</v>
      </c>
    </row>
    <row r="9" spans="1:4" s="2" customFormat="1" ht="18" customHeight="1" x14ac:dyDescent="0.25">
      <c r="A9" s="20" t="s">
        <v>77</v>
      </c>
      <c r="B9" s="23" t="s">
        <v>314</v>
      </c>
      <c r="C9" s="184">
        <v>1</v>
      </c>
      <c r="D9" s="369"/>
    </row>
    <row r="10" spans="1:4" s="2" customFormat="1" ht="18" customHeight="1" x14ac:dyDescent="0.25">
      <c r="A10" s="20" t="s">
        <v>80</v>
      </c>
      <c r="B10" s="23" t="s">
        <v>315</v>
      </c>
      <c r="C10" s="369"/>
      <c r="D10" s="184">
        <v>0</v>
      </c>
    </row>
    <row r="11" spans="1:4" s="2" customFormat="1" ht="18" customHeight="1" x14ac:dyDescent="0.25">
      <c r="A11" s="20" t="s">
        <v>83</v>
      </c>
      <c r="B11" s="23" t="s">
        <v>316</v>
      </c>
      <c r="C11" s="184">
        <v>0</v>
      </c>
      <c r="D11" s="184">
        <v>0</v>
      </c>
    </row>
    <row r="12" spans="1:4" ht="18" customHeight="1" x14ac:dyDescent="0.25">
      <c r="A12" s="21" t="s">
        <v>14</v>
      </c>
      <c r="B12" s="22" t="s">
        <v>46</v>
      </c>
      <c r="C12" s="368">
        <v>0</v>
      </c>
      <c r="D12" s="368">
        <v>0</v>
      </c>
    </row>
    <row r="13" spans="1:4" ht="18" customHeight="1" x14ac:dyDescent="0.25">
      <c r="A13" s="20" t="s">
        <v>17</v>
      </c>
      <c r="B13" s="24" t="s">
        <v>45</v>
      </c>
      <c r="C13" s="186">
        <v>0</v>
      </c>
      <c r="D13" s="184">
        <v>0</v>
      </c>
    </row>
    <row r="14" spans="1:4" ht="18" customHeight="1" x14ac:dyDescent="0.25">
      <c r="A14" s="20" t="s">
        <v>18</v>
      </c>
      <c r="B14" s="24" t="s">
        <v>86</v>
      </c>
      <c r="C14" s="186">
        <v>0</v>
      </c>
      <c r="D14" s="184">
        <v>0</v>
      </c>
    </row>
    <row r="15" spans="1:4" s="2" customFormat="1" ht="18" customHeight="1" x14ac:dyDescent="0.25">
      <c r="A15" s="20" t="s">
        <v>111</v>
      </c>
      <c r="B15" s="23" t="s">
        <v>109</v>
      </c>
      <c r="C15" s="186">
        <v>0</v>
      </c>
      <c r="D15" s="184">
        <v>0</v>
      </c>
    </row>
    <row r="16" spans="1:4" ht="18" customHeight="1" x14ac:dyDescent="0.25">
      <c r="A16" s="21" t="s">
        <v>19</v>
      </c>
      <c r="B16" s="22" t="s">
        <v>84</v>
      </c>
      <c r="C16" s="368">
        <v>1</v>
      </c>
      <c r="D16" s="368">
        <v>10</v>
      </c>
    </row>
    <row r="17" spans="1:4" s="2" customFormat="1" ht="18" customHeight="1" x14ac:dyDescent="0.25">
      <c r="A17" s="20" t="s">
        <v>47</v>
      </c>
      <c r="B17" s="23" t="s">
        <v>66</v>
      </c>
      <c r="C17" s="184">
        <v>0</v>
      </c>
      <c r="D17" s="184">
        <v>0</v>
      </c>
    </row>
    <row r="18" spans="1:4" s="2" customFormat="1" ht="18" customHeight="1" x14ac:dyDescent="0.25">
      <c r="A18" s="20" t="s">
        <v>48</v>
      </c>
      <c r="B18" s="23" t="s">
        <v>67</v>
      </c>
      <c r="C18" s="184">
        <v>0</v>
      </c>
      <c r="D18" s="184">
        <v>0</v>
      </c>
    </row>
    <row r="19" spans="1:4" s="2" customFormat="1" ht="18" customHeight="1" x14ac:dyDescent="0.25">
      <c r="A19" s="20" t="s">
        <v>92</v>
      </c>
      <c r="B19" s="23" t="s">
        <v>79</v>
      </c>
      <c r="C19" s="369"/>
      <c r="D19" s="184">
        <v>9</v>
      </c>
    </row>
    <row r="20" spans="1:4" s="16" customFormat="1" ht="18" customHeight="1" x14ac:dyDescent="0.25">
      <c r="A20" s="20" t="s">
        <v>93</v>
      </c>
      <c r="B20" s="23" t="s">
        <v>68</v>
      </c>
      <c r="C20" s="184">
        <v>1</v>
      </c>
      <c r="D20" s="184">
        <v>1</v>
      </c>
    </row>
    <row r="21" spans="1:4" s="2" customFormat="1" ht="18" customHeight="1" x14ac:dyDescent="0.25">
      <c r="A21" s="20" t="s">
        <v>112</v>
      </c>
      <c r="B21" s="23" t="s">
        <v>69</v>
      </c>
      <c r="C21" s="184">
        <v>0</v>
      </c>
      <c r="D21" s="184">
        <v>0</v>
      </c>
    </row>
    <row r="22" spans="1:4" s="2" customFormat="1" ht="18" customHeight="1" x14ac:dyDescent="0.25">
      <c r="A22" s="20" t="s">
        <v>113</v>
      </c>
      <c r="B22" s="23" t="s">
        <v>70</v>
      </c>
      <c r="C22" s="184">
        <v>0</v>
      </c>
      <c r="D22" s="184">
        <v>0</v>
      </c>
    </row>
    <row r="23" spans="1:4" s="2" customFormat="1" ht="18" customHeight="1" x14ac:dyDescent="0.25">
      <c r="A23" s="20" t="s">
        <v>114</v>
      </c>
      <c r="B23" s="23" t="s">
        <v>71</v>
      </c>
      <c r="C23" s="184">
        <v>0</v>
      </c>
      <c r="D23" s="184">
        <v>0</v>
      </c>
    </row>
    <row r="24" spans="1:4" s="2" customFormat="1" ht="18" customHeight="1" x14ac:dyDescent="0.25">
      <c r="A24" s="20" t="s">
        <v>115</v>
      </c>
      <c r="B24" s="23" t="s">
        <v>78</v>
      </c>
      <c r="C24" s="369"/>
      <c r="D24" s="184">
        <v>0</v>
      </c>
    </row>
    <row r="25" spans="1:4" s="16" customFormat="1" ht="18" customHeight="1" x14ac:dyDescent="0.25">
      <c r="A25" s="20" t="s">
        <v>116</v>
      </c>
      <c r="B25" s="23" t="s">
        <v>72</v>
      </c>
      <c r="C25" s="184">
        <v>0</v>
      </c>
      <c r="D25" s="184">
        <v>0</v>
      </c>
    </row>
    <row r="26" spans="1:4" s="13" customFormat="1" ht="18" customHeight="1" x14ac:dyDescent="0.2">
      <c r="A26" s="21" t="s">
        <v>22</v>
      </c>
      <c r="B26" s="22" t="s">
        <v>85</v>
      </c>
      <c r="C26" s="368">
        <v>0</v>
      </c>
      <c r="D26" s="368">
        <v>0</v>
      </c>
    </row>
    <row r="27" spans="1:4" s="14" customFormat="1" ht="18" customHeight="1" x14ac:dyDescent="0.25">
      <c r="A27" s="20" t="s">
        <v>49</v>
      </c>
      <c r="B27" s="23" t="s">
        <v>73</v>
      </c>
      <c r="C27" s="184">
        <v>0</v>
      </c>
      <c r="D27" s="184">
        <v>0</v>
      </c>
    </row>
    <row r="28" spans="1:4" s="15" customFormat="1" ht="18" customHeight="1" x14ac:dyDescent="0.25">
      <c r="A28" s="20" t="s">
        <v>50</v>
      </c>
      <c r="B28" s="23" t="s">
        <v>74</v>
      </c>
      <c r="C28" s="184">
        <v>0</v>
      </c>
      <c r="D28" s="184">
        <v>0</v>
      </c>
    </row>
    <row r="29" spans="1:4" s="2" customFormat="1" ht="18" customHeight="1" x14ac:dyDescent="0.25">
      <c r="A29" s="32" t="s">
        <v>23</v>
      </c>
      <c r="B29" s="33" t="s">
        <v>110</v>
      </c>
      <c r="C29" s="368">
        <v>243</v>
      </c>
      <c r="D29" s="368">
        <v>292</v>
      </c>
    </row>
    <row r="30" spans="1:4" s="2" customFormat="1" ht="18" customHeight="1" x14ac:dyDescent="0.25">
      <c r="A30" s="30" t="s">
        <v>76</v>
      </c>
      <c r="B30" s="31" t="s">
        <v>63</v>
      </c>
      <c r="C30" s="185">
        <v>243</v>
      </c>
      <c r="D30" s="184">
        <v>292</v>
      </c>
    </row>
    <row r="31" spans="1:4" s="17" customFormat="1" ht="18" customHeight="1" x14ac:dyDescent="0.25">
      <c r="A31" s="30" t="s">
        <v>51</v>
      </c>
      <c r="B31" s="31" t="s">
        <v>64</v>
      </c>
      <c r="C31" s="185">
        <v>0</v>
      </c>
      <c r="D31" s="184">
        <v>0</v>
      </c>
    </row>
    <row r="32" spans="1:4" s="17" customFormat="1" ht="18" customHeight="1" x14ac:dyDescent="0.25">
      <c r="A32" s="30" t="s">
        <v>52</v>
      </c>
      <c r="B32" s="31" t="s">
        <v>65</v>
      </c>
      <c r="C32" s="185">
        <v>0</v>
      </c>
      <c r="D32" s="184">
        <v>0</v>
      </c>
    </row>
    <row r="33" spans="1:4" s="18" customFormat="1" ht="18" customHeight="1" x14ac:dyDescent="0.25">
      <c r="A33" s="30" t="s">
        <v>117</v>
      </c>
      <c r="B33" s="31" t="s">
        <v>130</v>
      </c>
      <c r="C33" s="185">
        <v>0</v>
      </c>
      <c r="D33" s="184">
        <v>0</v>
      </c>
    </row>
    <row r="34" spans="1:4" s="18" customFormat="1" ht="18" customHeight="1" x14ac:dyDescent="0.25">
      <c r="A34" s="32" t="s">
        <v>24</v>
      </c>
      <c r="B34" s="33" t="s">
        <v>135</v>
      </c>
      <c r="C34" s="370">
        <v>443</v>
      </c>
      <c r="D34" s="370">
        <v>533</v>
      </c>
    </row>
    <row r="35" spans="1:4" s="18" customFormat="1" ht="42" customHeight="1" x14ac:dyDescent="0.25">
      <c r="A35" s="451" t="s">
        <v>140</v>
      </c>
      <c r="B35" s="451"/>
      <c r="C35" s="451"/>
      <c r="D35" s="451"/>
    </row>
    <row r="36" spans="1:4" x14ac:dyDescent="0.25">
      <c r="A36" s="284" t="s">
        <v>300</v>
      </c>
      <c r="B36" s="284"/>
      <c r="C36" s="284"/>
      <c r="D36" s="284"/>
    </row>
  </sheetData>
  <sheetProtection selectLockedCells="1"/>
  <mergeCells count="3">
    <mergeCell ref="A1:D1"/>
    <mergeCell ref="A2:B2"/>
    <mergeCell ref="A35:D35"/>
  </mergeCells>
  <phoneticPr fontId="5" type="noConversion"/>
  <pageMargins left="0.43307086614173229" right="0.23622047244094491" top="0.59055118110236227" bottom="0.59055118110236227" header="0.51181102362204722" footer="0.27559055118110237"/>
  <pageSetup paperSize="9" orientation="portrait" verticalDpi="1200" r:id="rId1"/>
  <headerFooter differentFirst="1"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W42"/>
  <sheetViews>
    <sheetView view="pageBreakPreview" zoomScale="85" zoomScaleSheetLayoutView="85" workbookViewId="0">
      <selection activeCell="P1" sqref="P1:U1"/>
    </sheetView>
  </sheetViews>
  <sheetFormatPr defaultColWidth="9" defaultRowHeight="15.75" x14ac:dyDescent="0.25"/>
  <cols>
    <col min="1" max="1" width="3.75" style="4" customWidth="1"/>
    <col min="2" max="2" width="21.625" style="4" customWidth="1"/>
    <col min="3" max="3" width="10.75" style="4" customWidth="1"/>
    <col min="4" max="4" width="10" style="4" customWidth="1"/>
    <col min="5" max="5" width="9" style="4" customWidth="1"/>
    <col min="6" max="6" width="7.875" style="4" customWidth="1"/>
    <col min="7" max="7" width="7" style="4" customWidth="1"/>
    <col min="8" max="10" width="10.625" style="4" customWidth="1"/>
    <col min="11" max="11" width="9.875" style="4" customWidth="1"/>
    <col min="12" max="12" width="9.375" style="4" customWidth="1"/>
    <col min="13" max="13" width="7.625" style="8" customWidth="1"/>
    <col min="14" max="14" width="9" style="8" customWidth="1"/>
    <col min="15" max="15" width="7.75" style="8" customWidth="1"/>
    <col min="16" max="16" width="7.25" style="8" customWidth="1"/>
    <col min="17" max="17" width="8.5" style="8" customWidth="1"/>
    <col min="18" max="18" width="7" style="8" customWidth="1"/>
    <col min="19" max="19" width="8.375" style="8" customWidth="1"/>
    <col min="20" max="20" width="9.375" style="8" customWidth="1"/>
    <col min="21" max="21" width="7.375" style="8" customWidth="1"/>
    <col min="22" max="16384" width="9" style="4"/>
  </cols>
  <sheetData>
    <row r="1" spans="1:23" ht="65.25" customHeight="1" x14ac:dyDescent="0.25">
      <c r="A1" s="455" t="s">
        <v>318</v>
      </c>
      <c r="B1" s="455"/>
      <c r="C1" s="455"/>
      <c r="D1" s="455"/>
      <c r="E1" s="440" t="str">
        <f>"KẾT QUẢ THI HÀNH ÁN DÂN SỰ TÍNH BẰNG TIỀN"&amp;CHAR(10)&amp;TT!C8</f>
        <v>KẾT QUẢ THI HÀNH ÁN DÂN SỰ TÍNH BẰNG TIỀN
Từ ngày 01/01/2022 đến ngày 02/06/2022</v>
      </c>
      <c r="F1" s="440"/>
      <c r="G1" s="440"/>
      <c r="H1" s="440"/>
      <c r="I1" s="440"/>
      <c r="J1" s="440"/>
      <c r="K1" s="440"/>
      <c r="L1" s="440"/>
      <c r="M1" s="440"/>
      <c r="N1" s="440"/>
      <c r="O1" s="440"/>
      <c r="P1" s="452" t="str">
        <f>TT!C2</f>
        <v>Đơn vị  báo cáo: CỤC THADS TỈNH KON TUM
Đơn vị nhận báo cáo: BAN PHÁP CHẾ HĐND TỈNH KON TUM</v>
      </c>
      <c r="Q1" s="452"/>
      <c r="R1" s="452"/>
      <c r="S1" s="452"/>
      <c r="T1" s="452"/>
      <c r="U1" s="452"/>
    </row>
    <row r="2" spans="1:23" ht="17.25" customHeight="1" x14ac:dyDescent="0.25">
      <c r="A2" s="25"/>
      <c r="B2" s="27"/>
      <c r="C2" s="27"/>
      <c r="D2" s="6"/>
      <c r="E2" s="6"/>
      <c r="F2" s="6"/>
      <c r="G2" s="6"/>
      <c r="H2" s="37"/>
      <c r="I2" s="38"/>
      <c r="J2" s="39"/>
      <c r="K2" s="39"/>
      <c r="L2" s="39"/>
      <c r="M2" s="40"/>
      <c r="N2" s="26"/>
      <c r="O2" s="26"/>
      <c r="P2" s="456" t="s">
        <v>161</v>
      </c>
      <c r="Q2" s="456"/>
      <c r="R2" s="456"/>
      <c r="S2" s="456"/>
      <c r="T2" s="456"/>
      <c r="U2" s="456"/>
      <c r="V2" s="36"/>
    </row>
    <row r="3" spans="1:23" s="11" customFormat="1" ht="15.75" customHeight="1" x14ac:dyDescent="0.25">
      <c r="A3" s="457" t="s">
        <v>136</v>
      </c>
      <c r="B3" s="457" t="s">
        <v>157</v>
      </c>
      <c r="C3" s="454" t="s">
        <v>134</v>
      </c>
      <c r="D3" s="454" t="s">
        <v>4</v>
      </c>
      <c r="E3" s="454"/>
      <c r="F3" s="454" t="s">
        <v>36</v>
      </c>
      <c r="G3" s="453" t="s">
        <v>158</v>
      </c>
      <c r="H3" s="454" t="s">
        <v>37</v>
      </c>
      <c r="I3" s="465" t="s">
        <v>4</v>
      </c>
      <c r="J3" s="466"/>
      <c r="K3" s="466"/>
      <c r="L3" s="466"/>
      <c r="M3" s="466"/>
      <c r="N3" s="466"/>
      <c r="O3" s="466"/>
      <c r="P3" s="466"/>
      <c r="Q3" s="466"/>
      <c r="R3" s="466"/>
      <c r="S3" s="466"/>
      <c r="T3" s="460" t="s">
        <v>103</v>
      </c>
      <c r="U3" s="463" t="s">
        <v>160</v>
      </c>
    </row>
    <row r="4" spans="1:23" s="12" customFormat="1" ht="15.75" customHeight="1" x14ac:dyDescent="0.25">
      <c r="A4" s="458"/>
      <c r="B4" s="458"/>
      <c r="C4" s="454"/>
      <c r="D4" s="454" t="s">
        <v>377</v>
      </c>
      <c r="E4" s="454" t="s">
        <v>62</v>
      </c>
      <c r="F4" s="454"/>
      <c r="G4" s="453"/>
      <c r="H4" s="454"/>
      <c r="I4" s="454" t="s">
        <v>61</v>
      </c>
      <c r="J4" s="454" t="s">
        <v>4</v>
      </c>
      <c r="K4" s="454"/>
      <c r="L4" s="454"/>
      <c r="M4" s="454"/>
      <c r="N4" s="454"/>
      <c r="O4" s="454"/>
      <c r="P4" s="454"/>
      <c r="Q4" s="453" t="s">
        <v>378</v>
      </c>
      <c r="R4" s="454" t="s">
        <v>379</v>
      </c>
      <c r="S4" s="468" t="s">
        <v>81</v>
      </c>
      <c r="T4" s="461"/>
      <c r="U4" s="464"/>
    </row>
    <row r="5" spans="1:23" s="11" customFormat="1" ht="15.75" customHeight="1" x14ac:dyDescent="0.25">
      <c r="A5" s="458"/>
      <c r="B5" s="458"/>
      <c r="C5" s="454"/>
      <c r="D5" s="454"/>
      <c r="E5" s="454"/>
      <c r="F5" s="454"/>
      <c r="G5" s="453"/>
      <c r="H5" s="454"/>
      <c r="I5" s="454"/>
      <c r="J5" s="454" t="s">
        <v>96</v>
      </c>
      <c r="K5" s="454" t="s">
        <v>4</v>
      </c>
      <c r="L5" s="454"/>
      <c r="M5" s="454"/>
      <c r="N5" s="454" t="s">
        <v>42</v>
      </c>
      <c r="O5" s="471" t="s">
        <v>147</v>
      </c>
      <c r="P5" s="454" t="s">
        <v>46</v>
      </c>
      <c r="Q5" s="453"/>
      <c r="R5" s="454"/>
      <c r="S5" s="468"/>
      <c r="T5" s="461"/>
      <c r="U5" s="464"/>
    </row>
    <row r="6" spans="1:23" s="11" customFormat="1" ht="15.75" customHeight="1" x14ac:dyDescent="0.25">
      <c r="A6" s="458"/>
      <c r="B6" s="458"/>
      <c r="C6" s="454"/>
      <c r="D6" s="454"/>
      <c r="E6" s="454"/>
      <c r="F6" s="454"/>
      <c r="G6" s="453"/>
      <c r="H6" s="454"/>
      <c r="I6" s="454"/>
      <c r="J6" s="454"/>
      <c r="K6" s="454"/>
      <c r="L6" s="454"/>
      <c r="M6" s="454"/>
      <c r="N6" s="454"/>
      <c r="O6" s="471"/>
      <c r="P6" s="454"/>
      <c r="Q6" s="453"/>
      <c r="R6" s="454"/>
      <c r="S6" s="468"/>
      <c r="T6" s="461"/>
      <c r="U6" s="464"/>
    </row>
    <row r="7" spans="1:23" s="11" customFormat="1" ht="68.25" customHeight="1" x14ac:dyDescent="0.25">
      <c r="A7" s="459"/>
      <c r="B7" s="459"/>
      <c r="C7" s="454"/>
      <c r="D7" s="454"/>
      <c r="E7" s="454"/>
      <c r="F7" s="454"/>
      <c r="G7" s="453"/>
      <c r="H7" s="454"/>
      <c r="I7" s="454"/>
      <c r="J7" s="454"/>
      <c r="K7" s="60" t="s">
        <v>39</v>
      </c>
      <c r="L7" s="60" t="s">
        <v>138</v>
      </c>
      <c r="M7" s="60" t="s">
        <v>156</v>
      </c>
      <c r="N7" s="454"/>
      <c r="O7" s="471"/>
      <c r="P7" s="454"/>
      <c r="Q7" s="453"/>
      <c r="R7" s="454"/>
      <c r="S7" s="468"/>
      <c r="T7" s="462"/>
      <c r="U7" s="464"/>
      <c r="W7" s="45"/>
    </row>
    <row r="8" spans="1:23" ht="18" customHeight="1" x14ac:dyDescent="0.25">
      <c r="A8" s="478" t="s">
        <v>3</v>
      </c>
      <c r="B8" s="479"/>
      <c r="C8" s="246">
        <v>1</v>
      </c>
      <c r="D8" s="246">
        <v>2</v>
      </c>
      <c r="E8" s="246">
        <v>3</v>
      </c>
      <c r="F8" s="246">
        <v>4</v>
      </c>
      <c r="G8" s="246">
        <v>5</v>
      </c>
      <c r="H8" s="246">
        <v>6</v>
      </c>
      <c r="I8" s="246">
        <v>7</v>
      </c>
      <c r="J8" s="246">
        <v>8</v>
      </c>
      <c r="K8" s="246">
        <v>9</v>
      </c>
      <c r="L8" s="246">
        <v>10</v>
      </c>
      <c r="M8" s="246">
        <v>11</v>
      </c>
      <c r="N8" s="246">
        <v>12</v>
      </c>
      <c r="O8" s="246">
        <v>13</v>
      </c>
      <c r="P8" s="246">
        <v>14</v>
      </c>
      <c r="Q8" s="246">
        <v>15</v>
      </c>
      <c r="R8" s="246">
        <v>16</v>
      </c>
      <c r="S8" s="246">
        <v>17</v>
      </c>
      <c r="T8" s="246">
        <v>18</v>
      </c>
      <c r="U8" s="246">
        <v>19</v>
      </c>
    </row>
    <row r="9" spans="1:23" ht="15.75" customHeight="1" x14ac:dyDescent="0.25">
      <c r="A9" s="480" t="s">
        <v>10</v>
      </c>
      <c r="B9" s="481"/>
      <c r="C9" s="373">
        <v>509842763.81599998</v>
      </c>
      <c r="D9" s="373">
        <v>395293158.79500002</v>
      </c>
      <c r="E9" s="373">
        <v>114549605.021</v>
      </c>
      <c r="F9" s="373">
        <v>12346272</v>
      </c>
      <c r="G9" s="373">
        <v>9100</v>
      </c>
      <c r="H9" s="373">
        <v>497487391.81599998</v>
      </c>
      <c r="I9" s="373">
        <v>304582510.046</v>
      </c>
      <c r="J9" s="373">
        <v>95035576.175999999</v>
      </c>
      <c r="K9" s="373">
        <v>81571822.303000003</v>
      </c>
      <c r="L9" s="373">
        <v>13463753.873</v>
      </c>
      <c r="M9" s="373">
        <v>0</v>
      </c>
      <c r="N9" s="373">
        <v>206909506.86999997</v>
      </c>
      <c r="O9" s="373">
        <v>2637427</v>
      </c>
      <c r="P9" s="373">
        <v>0</v>
      </c>
      <c r="Q9" s="373">
        <v>192533578.77000001</v>
      </c>
      <c r="R9" s="373">
        <v>371303</v>
      </c>
      <c r="S9" s="373">
        <v>0</v>
      </c>
      <c r="T9" s="373">
        <v>402451815.63999999</v>
      </c>
      <c r="U9" s="375">
        <f>IF(I9&lt;&gt;0,J9/I9,"")</f>
        <v>0.31201915094089649</v>
      </c>
      <c r="V9" s="4" t="s">
        <v>2</v>
      </c>
    </row>
    <row r="10" spans="1:23" ht="15.75" customHeight="1" x14ac:dyDescent="0.25">
      <c r="A10" s="371" t="s">
        <v>0</v>
      </c>
      <c r="B10" s="372" t="s">
        <v>89</v>
      </c>
      <c r="C10" s="374">
        <v>20317403.432999998</v>
      </c>
      <c r="D10" s="374">
        <v>9106558.9120000005</v>
      </c>
      <c r="E10" s="374">
        <v>11210844.521</v>
      </c>
      <c r="F10" s="374">
        <v>1439840</v>
      </c>
      <c r="G10" s="374">
        <v>9100</v>
      </c>
      <c r="H10" s="374">
        <v>18868463.432999998</v>
      </c>
      <c r="I10" s="374">
        <v>14987616.338</v>
      </c>
      <c r="J10" s="374">
        <v>8995603.8909999989</v>
      </c>
      <c r="K10" s="374">
        <v>8907715.8909999989</v>
      </c>
      <c r="L10" s="374">
        <v>87888</v>
      </c>
      <c r="M10" s="374">
        <v>0</v>
      </c>
      <c r="N10" s="374">
        <v>5992012.4469999997</v>
      </c>
      <c r="O10" s="374"/>
      <c r="P10" s="374">
        <v>0</v>
      </c>
      <c r="Q10" s="374">
        <v>3863166.0949999997</v>
      </c>
      <c r="R10" s="374">
        <v>17681</v>
      </c>
      <c r="S10" s="374">
        <v>0</v>
      </c>
      <c r="T10" s="374">
        <v>9872859.5419999994</v>
      </c>
      <c r="U10" s="375">
        <f t="shared" ref="U10:U37" si="0">IF(I10&lt;&gt;0,J10/I10,"")</f>
        <v>0.60020243967630171</v>
      </c>
    </row>
    <row r="11" spans="1:23" ht="15.75" customHeight="1" x14ac:dyDescent="0.25">
      <c r="A11" s="173" t="s">
        <v>13</v>
      </c>
      <c r="B11" s="174" t="s">
        <v>31</v>
      </c>
      <c r="C11" s="373">
        <v>6464135.3640000001</v>
      </c>
      <c r="D11" s="195">
        <v>3754189.8429999999</v>
      </c>
      <c r="E11" s="195">
        <v>2709945.5210000002</v>
      </c>
      <c r="F11" s="195">
        <v>10575</v>
      </c>
      <c r="G11" s="195">
        <v>0</v>
      </c>
      <c r="H11" s="373">
        <v>6453560.3639999991</v>
      </c>
      <c r="I11" s="373">
        <v>5406409.3379999995</v>
      </c>
      <c r="J11" s="373">
        <v>2463089.8909999998</v>
      </c>
      <c r="K11" s="196">
        <v>2397729.8909999998</v>
      </c>
      <c r="L11" s="196">
        <v>65360</v>
      </c>
      <c r="M11" s="196">
        <v>0</v>
      </c>
      <c r="N11" s="196">
        <v>2943319.4469999997</v>
      </c>
      <c r="O11" s="376"/>
      <c r="P11" s="196">
        <v>0</v>
      </c>
      <c r="Q11" s="196">
        <v>1029470.026</v>
      </c>
      <c r="R11" s="196">
        <v>17681</v>
      </c>
      <c r="S11" s="196">
        <v>0</v>
      </c>
      <c r="T11" s="373">
        <v>3990470.4729999998</v>
      </c>
      <c r="U11" s="375">
        <f t="shared" si="0"/>
        <v>0.45558701478404412</v>
      </c>
      <c r="V11" s="61" t="s">
        <v>2</v>
      </c>
      <c r="W11" s="4" t="s">
        <v>2</v>
      </c>
    </row>
    <row r="12" spans="1:23" ht="15.75" customHeight="1" x14ac:dyDescent="0.25">
      <c r="A12" s="173" t="s">
        <v>14</v>
      </c>
      <c r="B12" s="193" t="s">
        <v>33</v>
      </c>
      <c r="C12" s="373">
        <v>2090638.0689999999</v>
      </c>
      <c r="D12" s="195">
        <v>1138340.0689999999</v>
      </c>
      <c r="E12" s="195">
        <v>952298</v>
      </c>
      <c r="F12" s="195">
        <v>89392</v>
      </c>
      <c r="G12" s="195">
        <v>0</v>
      </c>
      <c r="H12" s="373">
        <v>2001246.0690000001</v>
      </c>
      <c r="I12" s="373">
        <v>1507604</v>
      </c>
      <c r="J12" s="373">
        <v>898578</v>
      </c>
      <c r="K12" s="196">
        <v>898578</v>
      </c>
      <c r="L12" s="196">
        <v>0</v>
      </c>
      <c r="M12" s="196">
        <v>0</v>
      </c>
      <c r="N12" s="196">
        <v>609026</v>
      </c>
      <c r="O12" s="377"/>
      <c r="P12" s="196">
        <v>0</v>
      </c>
      <c r="Q12" s="196">
        <v>493642.06900000002</v>
      </c>
      <c r="R12" s="196">
        <v>0</v>
      </c>
      <c r="S12" s="196">
        <v>0</v>
      </c>
      <c r="T12" s="373">
        <v>1102668.0690000001</v>
      </c>
      <c r="U12" s="375">
        <f t="shared" si="0"/>
        <v>0.59603052260407907</v>
      </c>
    </row>
    <row r="13" spans="1:23" ht="15.75" customHeight="1" x14ac:dyDescent="0.25">
      <c r="A13" s="173" t="s">
        <v>19</v>
      </c>
      <c r="B13" s="194" t="s">
        <v>141</v>
      </c>
      <c r="C13" s="373">
        <v>1702672</v>
      </c>
      <c r="D13" s="195">
        <v>757829</v>
      </c>
      <c r="E13" s="195">
        <v>944843</v>
      </c>
      <c r="F13" s="195">
        <v>0</v>
      </c>
      <c r="G13" s="195">
        <v>0</v>
      </c>
      <c r="H13" s="373">
        <v>1702672</v>
      </c>
      <c r="I13" s="373">
        <v>1651784</v>
      </c>
      <c r="J13" s="373">
        <v>814556</v>
      </c>
      <c r="K13" s="196">
        <v>814556</v>
      </c>
      <c r="L13" s="196">
        <v>0</v>
      </c>
      <c r="M13" s="196">
        <v>0</v>
      </c>
      <c r="N13" s="196">
        <v>837228</v>
      </c>
      <c r="O13" s="377"/>
      <c r="P13" s="196">
        <v>0</v>
      </c>
      <c r="Q13" s="196">
        <v>50888</v>
      </c>
      <c r="R13" s="196">
        <v>0</v>
      </c>
      <c r="S13" s="196">
        <v>0</v>
      </c>
      <c r="T13" s="373">
        <v>888116</v>
      </c>
      <c r="U13" s="375">
        <f t="shared" si="0"/>
        <v>0.4931371172017649</v>
      </c>
    </row>
    <row r="14" spans="1:23" ht="25.5" customHeight="1" x14ac:dyDescent="0.25">
      <c r="A14" s="173" t="s">
        <v>22</v>
      </c>
      <c r="B14" s="175" t="s">
        <v>408</v>
      </c>
      <c r="C14" s="373">
        <v>65424</v>
      </c>
      <c r="D14" s="195">
        <v>45224</v>
      </c>
      <c r="E14" s="195">
        <v>20200</v>
      </c>
      <c r="F14" s="195">
        <v>0</v>
      </c>
      <c r="G14" s="195">
        <v>0</v>
      </c>
      <c r="H14" s="373">
        <v>65424</v>
      </c>
      <c r="I14" s="373">
        <v>41628</v>
      </c>
      <c r="J14" s="373">
        <v>41628</v>
      </c>
      <c r="K14" s="196">
        <v>20200</v>
      </c>
      <c r="L14" s="196">
        <v>21428</v>
      </c>
      <c r="M14" s="196">
        <v>0</v>
      </c>
      <c r="N14" s="196">
        <v>0</v>
      </c>
      <c r="O14" s="377"/>
      <c r="P14" s="196">
        <v>0</v>
      </c>
      <c r="Q14" s="196">
        <v>23796</v>
      </c>
      <c r="R14" s="196">
        <v>0</v>
      </c>
      <c r="S14" s="196">
        <v>0</v>
      </c>
      <c r="T14" s="373">
        <v>23796</v>
      </c>
      <c r="U14" s="375">
        <f t="shared" si="0"/>
        <v>1</v>
      </c>
    </row>
    <row r="15" spans="1:23" ht="27.75" customHeight="1" x14ac:dyDescent="0.25">
      <c r="A15" s="173" t="s">
        <v>23</v>
      </c>
      <c r="B15" s="175" t="s">
        <v>409</v>
      </c>
      <c r="C15" s="373">
        <v>1219608</v>
      </c>
      <c r="D15" s="195">
        <v>707472</v>
      </c>
      <c r="E15" s="195">
        <v>512136</v>
      </c>
      <c r="F15" s="195">
        <v>37253</v>
      </c>
      <c r="G15" s="195">
        <v>0</v>
      </c>
      <c r="H15" s="373">
        <v>1182355</v>
      </c>
      <c r="I15" s="373">
        <v>739485</v>
      </c>
      <c r="J15" s="373">
        <v>350115</v>
      </c>
      <c r="K15" s="196">
        <v>350115</v>
      </c>
      <c r="L15" s="196">
        <v>0</v>
      </c>
      <c r="M15" s="196">
        <v>0</v>
      </c>
      <c r="N15" s="196">
        <v>389370</v>
      </c>
      <c r="O15" s="377"/>
      <c r="P15" s="196">
        <v>0</v>
      </c>
      <c r="Q15" s="196">
        <v>442870</v>
      </c>
      <c r="R15" s="196">
        <v>0</v>
      </c>
      <c r="S15" s="196">
        <v>0</v>
      </c>
      <c r="T15" s="373">
        <v>832240</v>
      </c>
      <c r="U15" s="375">
        <f t="shared" si="0"/>
        <v>0.47345787947017182</v>
      </c>
    </row>
    <row r="16" spans="1:23" ht="15.75" customHeight="1" x14ac:dyDescent="0.25">
      <c r="A16" s="173" t="s">
        <v>24</v>
      </c>
      <c r="B16" s="174" t="s">
        <v>410</v>
      </c>
      <c r="C16" s="373">
        <v>7636865</v>
      </c>
      <c r="D16" s="195">
        <v>2125892</v>
      </c>
      <c r="E16" s="195">
        <v>5510973</v>
      </c>
      <c r="F16" s="195">
        <v>1302620</v>
      </c>
      <c r="G16" s="195">
        <v>9100</v>
      </c>
      <c r="H16" s="373">
        <v>6325145</v>
      </c>
      <c r="I16" s="373">
        <v>4832937</v>
      </c>
      <c r="J16" s="373">
        <v>3744260</v>
      </c>
      <c r="K16" s="196">
        <v>3743160</v>
      </c>
      <c r="L16" s="196">
        <v>1100</v>
      </c>
      <c r="M16" s="196">
        <v>0</v>
      </c>
      <c r="N16" s="196">
        <v>1088677</v>
      </c>
      <c r="O16" s="377"/>
      <c r="P16" s="196">
        <v>0</v>
      </c>
      <c r="Q16" s="196">
        <v>1492208</v>
      </c>
      <c r="R16" s="196">
        <v>0</v>
      </c>
      <c r="S16" s="196">
        <v>0</v>
      </c>
      <c r="T16" s="373">
        <v>2580885</v>
      </c>
      <c r="U16" s="375">
        <f t="shared" si="0"/>
        <v>0.77473801127554531</v>
      </c>
      <c r="V16" s="4" t="s">
        <v>2</v>
      </c>
      <c r="W16" s="35"/>
    </row>
    <row r="17" spans="1:21" ht="15.75" customHeight="1" x14ac:dyDescent="0.25">
      <c r="A17" s="173" t="s">
        <v>25</v>
      </c>
      <c r="B17" s="174" t="s">
        <v>129</v>
      </c>
      <c r="C17" s="373">
        <v>1800</v>
      </c>
      <c r="D17" s="195">
        <v>0</v>
      </c>
      <c r="E17" s="195">
        <v>1800</v>
      </c>
      <c r="F17" s="195">
        <v>0</v>
      </c>
      <c r="G17" s="195">
        <v>0</v>
      </c>
      <c r="H17" s="373">
        <v>1800</v>
      </c>
      <c r="I17" s="373">
        <v>1800</v>
      </c>
      <c r="J17" s="373">
        <v>1800</v>
      </c>
      <c r="K17" s="196">
        <v>1800</v>
      </c>
      <c r="L17" s="196">
        <v>0</v>
      </c>
      <c r="M17" s="196">
        <v>0</v>
      </c>
      <c r="N17" s="196">
        <v>0</v>
      </c>
      <c r="O17" s="377"/>
      <c r="P17" s="196">
        <v>0</v>
      </c>
      <c r="Q17" s="196">
        <v>0</v>
      </c>
      <c r="R17" s="196">
        <v>0</v>
      </c>
      <c r="S17" s="196">
        <v>0</v>
      </c>
      <c r="T17" s="373">
        <v>0</v>
      </c>
      <c r="U17" s="375">
        <f t="shared" si="0"/>
        <v>1</v>
      </c>
    </row>
    <row r="18" spans="1:21" ht="15.75" customHeight="1" x14ac:dyDescent="0.25">
      <c r="A18" s="173" t="s">
        <v>26</v>
      </c>
      <c r="B18" s="174" t="s">
        <v>32</v>
      </c>
      <c r="C18" s="373">
        <v>806269</v>
      </c>
      <c r="D18" s="195">
        <v>247620</v>
      </c>
      <c r="E18" s="195">
        <v>558649</v>
      </c>
      <c r="F18" s="195">
        <v>0</v>
      </c>
      <c r="G18" s="195">
        <v>0</v>
      </c>
      <c r="H18" s="373">
        <v>806269</v>
      </c>
      <c r="I18" s="373">
        <v>805969</v>
      </c>
      <c r="J18" s="373">
        <v>681577</v>
      </c>
      <c r="K18" s="196">
        <v>681577</v>
      </c>
      <c r="L18" s="196">
        <v>0</v>
      </c>
      <c r="M18" s="196">
        <v>0</v>
      </c>
      <c r="N18" s="196">
        <v>124392</v>
      </c>
      <c r="O18" s="377"/>
      <c r="P18" s="196">
        <v>0</v>
      </c>
      <c r="Q18" s="196">
        <v>300</v>
      </c>
      <c r="R18" s="196">
        <v>0</v>
      </c>
      <c r="S18" s="196">
        <v>0</v>
      </c>
      <c r="T18" s="373">
        <v>124692</v>
      </c>
      <c r="U18" s="375">
        <f t="shared" si="0"/>
        <v>0.84566155770259155</v>
      </c>
    </row>
    <row r="19" spans="1:21" ht="15.75" customHeight="1" x14ac:dyDescent="0.25">
      <c r="A19" s="173" t="s">
        <v>27</v>
      </c>
      <c r="B19" s="174" t="s">
        <v>34</v>
      </c>
      <c r="C19" s="373">
        <v>14216</v>
      </c>
      <c r="D19" s="195">
        <v>14216</v>
      </c>
      <c r="E19" s="195">
        <v>0</v>
      </c>
      <c r="F19" s="195">
        <v>0</v>
      </c>
      <c r="G19" s="195">
        <v>0</v>
      </c>
      <c r="H19" s="373">
        <v>14216</v>
      </c>
      <c r="I19" s="373">
        <v>0</v>
      </c>
      <c r="J19" s="373">
        <v>0</v>
      </c>
      <c r="K19" s="196">
        <v>0</v>
      </c>
      <c r="L19" s="196">
        <v>0</v>
      </c>
      <c r="M19" s="196">
        <v>0</v>
      </c>
      <c r="N19" s="196">
        <v>0</v>
      </c>
      <c r="O19" s="377"/>
      <c r="P19" s="196">
        <v>0</v>
      </c>
      <c r="Q19" s="196">
        <v>14216</v>
      </c>
      <c r="R19" s="196">
        <v>0</v>
      </c>
      <c r="S19" s="196">
        <v>0</v>
      </c>
      <c r="T19" s="373">
        <v>14216</v>
      </c>
      <c r="U19" s="375" t="str">
        <f t="shared" si="0"/>
        <v/>
      </c>
    </row>
    <row r="20" spans="1:21" ht="15.75" customHeight="1" x14ac:dyDescent="0.25">
      <c r="A20" s="173" t="s">
        <v>29</v>
      </c>
      <c r="B20" s="174" t="s">
        <v>35</v>
      </c>
      <c r="C20" s="373">
        <v>315776</v>
      </c>
      <c r="D20" s="195">
        <v>315776</v>
      </c>
      <c r="E20" s="195">
        <v>0</v>
      </c>
      <c r="F20" s="195">
        <v>0</v>
      </c>
      <c r="G20" s="195">
        <v>0</v>
      </c>
      <c r="H20" s="373">
        <v>315776</v>
      </c>
      <c r="I20" s="373">
        <v>0</v>
      </c>
      <c r="J20" s="373">
        <v>0</v>
      </c>
      <c r="K20" s="196">
        <v>0</v>
      </c>
      <c r="L20" s="196">
        <v>0</v>
      </c>
      <c r="M20" s="196">
        <v>0</v>
      </c>
      <c r="N20" s="196">
        <v>0</v>
      </c>
      <c r="O20" s="377"/>
      <c r="P20" s="196">
        <v>0</v>
      </c>
      <c r="Q20" s="196">
        <v>315776</v>
      </c>
      <c r="R20" s="196">
        <v>0</v>
      </c>
      <c r="S20" s="196">
        <v>0</v>
      </c>
      <c r="T20" s="373">
        <v>315776</v>
      </c>
      <c r="U20" s="375" t="str">
        <f t="shared" si="0"/>
        <v/>
      </c>
    </row>
    <row r="21" spans="1:21" ht="15.75" customHeight="1" x14ac:dyDescent="0.25">
      <c r="A21" s="173" t="s">
        <v>30</v>
      </c>
      <c r="B21" s="174" t="s">
        <v>143</v>
      </c>
      <c r="C21" s="373">
        <v>0</v>
      </c>
      <c r="D21" s="195">
        <v>0</v>
      </c>
      <c r="E21" s="195">
        <v>0</v>
      </c>
      <c r="F21" s="195">
        <v>0</v>
      </c>
      <c r="G21" s="195">
        <v>0</v>
      </c>
      <c r="H21" s="373">
        <v>0</v>
      </c>
      <c r="I21" s="373">
        <v>0</v>
      </c>
      <c r="J21" s="373">
        <v>0</v>
      </c>
      <c r="K21" s="196">
        <v>0</v>
      </c>
      <c r="L21" s="196">
        <v>0</v>
      </c>
      <c r="M21" s="196">
        <v>0</v>
      </c>
      <c r="N21" s="196">
        <v>0</v>
      </c>
      <c r="O21" s="377"/>
      <c r="P21" s="196">
        <v>0</v>
      </c>
      <c r="Q21" s="196">
        <v>0</v>
      </c>
      <c r="R21" s="196">
        <v>0</v>
      </c>
      <c r="S21" s="196">
        <v>0</v>
      </c>
      <c r="T21" s="373">
        <v>0</v>
      </c>
      <c r="U21" s="375" t="str">
        <f t="shared" si="0"/>
        <v/>
      </c>
    </row>
    <row r="22" spans="1:21" ht="15.75" customHeight="1" x14ac:dyDescent="0.25">
      <c r="A22" s="173" t="s">
        <v>104</v>
      </c>
      <c r="B22" s="174" t="s">
        <v>142</v>
      </c>
      <c r="C22" s="373">
        <v>0</v>
      </c>
      <c r="D22" s="195">
        <v>0</v>
      </c>
      <c r="E22" s="195">
        <v>0</v>
      </c>
      <c r="F22" s="195">
        <v>0</v>
      </c>
      <c r="G22" s="195">
        <v>0</v>
      </c>
      <c r="H22" s="373">
        <v>0</v>
      </c>
      <c r="I22" s="373">
        <v>0</v>
      </c>
      <c r="J22" s="373">
        <v>0</v>
      </c>
      <c r="K22" s="196">
        <v>0</v>
      </c>
      <c r="L22" s="196">
        <v>0</v>
      </c>
      <c r="M22" s="196">
        <v>0</v>
      </c>
      <c r="N22" s="196">
        <v>0</v>
      </c>
      <c r="O22" s="377"/>
      <c r="P22" s="196">
        <v>0</v>
      </c>
      <c r="Q22" s="196">
        <v>0</v>
      </c>
      <c r="R22" s="196">
        <v>0</v>
      </c>
      <c r="S22" s="196">
        <v>0</v>
      </c>
      <c r="T22" s="373">
        <v>0</v>
      </c>
      <c r="U22" s="375" t="str">
        <f t="shared" si="0"/>
        <v/>
      </c>
    </row>
    <row r="23" spans="1:21" ht="15.75" customHeight="1" x14ac:dyDescent="0.25">
      <c r="A23" s="173" t="s">
        <v>101</v>
      </c>
      <c r="B23" s="174" t="s">
        <v>102</v>
      </c>
      <c r="C23" s="373">
        <v>0</v>
      </c>
      <c r="D23" s="195">
        <v>0</v>
      </c>
      <c r="E23" s="195">
        <v>0</v>
      </c>
      <c r="F23" s="195">
        <v>0</v>
      </c>
      <c r="G23" s="195">
        <v>0</v>
      </c>
      <c r="H23" s="373">
        <v>0</v>
      </c>
      <c r="I23" s="373">
        <v>0</v>
      </c>
      <c r="J23" s="373">
        <v>0</v>
      </c>
      <c r="K23" s="196">
        <v>0</v>
      </c>
      <c r="L23" s="196">
        <v>0</v>
      </c>
      <c r="M23" s="196">
        <v>0</v>
      </c>
      <c r="N23" s="196">
        <v>0</v>
      </c>
      <c r="O23" s="378"/>
      <c r="P23" s="196">
        <v>0</v>
      </c>
      <c r="Q23" s="196">
        <v>0</v>
      </c>
      <c r="R23" s="196">
        <v>0</v>
      </c>
      <c r="S23" s="196">
        <v>0</v>
      </c>
      <c r="T23" s="373">
        <v>0</v>
      </c>
      <c r="U23" s="375" t="str">
        <f t="shared" si="0"/>
        <v/>
      </c>
    </row>
    <row r="24" spans="1:21" ht="15.75" customHeight="1" x14ac:dyDescent="0.25">
      <c r="A24" s="371" t="s">
        <v>1</v>
      </c>
      <c r="B24" s="372" t="s">
        <v>90</v>
      </c>
      <c r="C24" s="374">
        <v>489525360.38300002</v>
      </c>
      <c r="D24" s="374">
        <v>386186599.88300002</v>
      </c>
      <c r="E24" s="374">
        <v>103338760.5</v>
      </c>
      <c r="F24" s="374">
        <v>10906432</v>
      </c>
      <c r="G24" s="374">
        <v>0</v>
      </c>
      <c r="H24" s="374">
        <v>478618928.38300002</v>
      </c>
      <c r="I24" s="374">
        <v>289594893.708</v>
      </c>
      <c r="J24" s="374">
        <v>86039972.284999996</v>
      </c>
      <c r="K24" s="374">
        <v>72664106.412</v>
      </c>
      <c r="L24" s="374">
        <v>13375865.873</v>
      </c>
      <c r="M24" s="374">
        <v>0</v>
      </c>
      <c r="N24" s="374">
        <v>200917494.42299998</v>
      </c>
      <c r="O24" s="374">
        <v>2637427</v>
      </c>
      <c r="P24" s="374">
        <v>0</v>
      </c>
      <c r="Q24" s="374">
        <v>188670412.67500001</v>
      </c>
      <c r="R24" s="374">
        <v>353622</v>
      </c>
      <c r="S24" s="374">
        <v>0</v>
      </c>
      <c r="T24" s="374">
        <v>392578956.09799999</v>
      </c>
      <c r="U24" s="379">
        <f t="shared" si="0"/>
        <v>0.2971045904274629</v>
      </c>
    </row>
    <row r="25" spans="1:21" ht="15.75" customHeight="1" x14ac:dyDescent="0.25">
      <c r="A25" s="48" t="s">
        <v>13</v>
      </c>
      <c r="B25" s="49" t="s">
        <v>31</v>
      </c>
      <c r="C25" s="373">
        <v>124323144.14500001</v>
      </c>
      <c r="D25" s="195">
        <v>95674337.090000004</v>
      </c>
      <c r="E25" s="195">
        <v>28648807.055</v>
      </c>
      <c r="F25" s="195">
        <v>2810998</v>
      </c>
      <c r="G25" s="195">
        <v>0</v>
      </c>
      <c r="H25" s="373">
        <v>121512146.145</v>
      </c>
      <c r="I25" s="373">
        <v>77521699.350999996</v>
      </c>
      <c r="J25" s="373">
        <v>24580263.055</v>
      </c>
      <c r="K25" s="196">
        <v>17725683.055</v>
      </c>
      <c r="L25" s="196">
        <v>6854580</v>
      </c>
      <c r="M25" s="196">
        <v>0</v>
      </c>
      <c r="N25" s="196">
        <v>52595342.295999996</v>
      </c>
      <c r="O25" s="196">
        <v>346094</v>
      </c>
      <c r="P25" s="196">
        <v>0</v>
      </c>
      <c r="Q25" s="196">
        <v>43636824.794</v>
      </c>
      <c r="R25" s="196">
        <v>353622</v>
      </c>
      <c r="S25" s="196">
        <v>0</v>
      </c>
      <c r="T25" s="373">
        <v>96931883.090000004</v>
      </c>
      <c r="U25" s="375">
        <f t="shared" si="0"/>
        <v>0.31707590598222518</v>
      </c>
    </row>
    <row r="26" spans="1:21" ht="15.75" customHeight="1" x14ac:dyDescent="0.25">
      <c r="A26" s="48" t="s">
        <v>14</v>
      </c>
      <c r="B26" s="145" t="s">
        <v>33</v>
      </c>
      <c r="C26" s="373">
        <v>98441730</v>
      </c>
      <c r="D26" s="195">
        <v>64806644</v>
      </c>
      <c r="E26" s="195">
        <v>33635086</v>
      </c>
      <c r="F26" s="195">
        <v>4888963</v>
      </c>
      <c r="G26" s="195">
        <v>0</v>
      </c>
      <c r="H26" s="373">
        <v>93552767</v>
      </c>
      <c r="I26" s="373">
        <v>54362929</v>
      </c>
      <c r="J26" s="373">
        <v>31559579</v>
      </c>
      <c r="K26" s="196">
        <v>29951295</v>
      </c>
      <c r="L26" s="196">
        <v>1608284</v>
      </c>
      <c r="M26" s="196">
        <v>0</v>
      </c>
      <c r="N26" s="196">
        <v>22803350</v>
      </c>
      <c r="O26" s="196">
        <v>0</v>
      </c>
      <c r="P26" s="196">
        <v>0</v>
      </c>
      <c r="Q26" s="196">
        <v>39189838</v>
      </c>
      <c r="R26" s="196">
        <v>0</v>
      </c>
      <c r="S26" s="196">
        <v>0</v>
      </c>
      <c r="T26" s="373">
        <v>61993188</v>
      </c>
      <c r="U26" s="375">
        <f t="shared" si="0"/>
        <v>0.58053492665930495</v>
      </c>
    </row>
    <row r="27" spans="1:21" ht="15.75" customHeight="1" x14ac:dyDescent="0.25">
      <c r="A27" s="48" t="s">
        <v>19</v>
      </c>
      <c r="B27" s="146" t="s">
        <v>141</v>
      </c>
      <c r="C27" s="373">
        <v>245885594.23800001</v>
      </c>
      <c r="D27" s="195">
        <v>211620185.79300001</v>
      </c>
      <c r="E27" s="195">
        <v>34265408.445</v>
      </c>
      <c r="F27" s="195">
        <v>2554507</v>
      </c>
      <c r="G27" s="195">
        <v>0</v>
      </c>
      <c r="H27" s="373">
        <v>243331087.23799998</v>
      </c>
      <c r="I27" s="373">
        <v>146482552.35699999</v>
      </c>
      <c r="J27" s="373">
        <v>27251193.23</v>
      </c>
      <c r="K27" s="196">
        <v>22844816.357000001</v>
      </c>
      <c r="L27" s="196">
        <v>4406376.8729999997</v>
      </c>
      <c r="M27" s="196">
        <v>0</v>
      </c>
      <c r="N27" s="196">
        <v>116940026.12699999</v>
      </c>
      <c r="O27" s="196">
        <v>2291333</v>
      </c>
      <c r="P27" s="196">
        <v>0</v>
      </c>
      <c r="Q27" s="196">
        <v>96848534.880999997</v>
      </c>
      <c r="R27" s="196">
        <v>0</v>
      </c>
      <c r="S27" s="196">
        <v>0</v>
      </c>
      <c r="T27" s="373">
        <v>216079894.00799999</v>
      </c>
      <c r="U27" s="375">
        <f t="shared" si="0"/>
        <v>0.18603712723126742</v>
      </c>
    </row>
    <row r="28" spans="1:21" ht="23.25" customHeight="1" x14ac:dyDescent="0.25">
      <c r="A28" s="48" t="s">
        <v>22</v>
      </c>
      <c r="B28" s="52" t="s">
        <v>376</v>
      </c>
      <c r="C28" s="373">
        <v>0</v>
      </c>
      <c r="D28" s="195">
        <v>0</v>
      </c>
      <c r="E28" s="195">
        <v>0</v>
      </c>
      <c r="F28" s="195">
        <v>0</v>
      </c>
      <c r="G28" s="195">
        <v>0</v>
      </c>
      <c r="H28" s="373">
        <v>0</v>
      </c>
      <c r="I28" s="373">
        <v>0</v>
      </c>
      <c r="J28" s="373">
        <v>0</v>
      </c>
      <c r="K28" s="196">
        <v>0</v>
      </c>
      <c r="L28" s="196">
        <v>0</v>
      </c>
      <c r="M28" s="196">
        <v>0</v>
      </c>
      <c r="N28" s="196">
        <v>0</v>
      </c>
      <c r="O28" s="196">
        <v>0</v>
      </c>
      <c r="P28" s="196">
        <v>0</v>
      </c>
      <c r="Q28" s="196">
        <v>0</v>
      </c>
      <c r="R28" s="196">
        <v>0</v>
      </c>
      <c r="S28" s="196">
        <v>0</v>
      </c>
      <c r="T28" s="373">
        <v>0</v>
      </c>
      <c r="U28" s="375" t="str">
        <f t="shared" si="0"/>
        <v/>
      </c>
    </row>
    <row r="29" spans="1:21" ht="26.25" customHeight="1" x14ac:dyDescent="0.25">
      <c r="A29" s="48" t="s">
        <v>23</v>
      </c>
      <c r="B29" s="52" t="s">
        <v>409</v>
      </c>
      <c r="C29" s="373">
        <v>12397</v>
      </c>
      <c r="D29" s="195">
        <v>12397</v>
      </c>
      <c r="E29" s="195">
        <v>0</v>
      </c>
      <c r="F29" s="195">
        <v>0</v>
      </c>
      <c r="G29" s="195">
        <v>0</v>
      </c>
      <c r="H29" s="373">
        <v>12397</v>
      </c>
      <c r="I29" s="373">
        <v>0</v>
      </c>
      <c r="J29" s="373">
        <v>0</v>
      </c>
      <c r="K29" s="196">
        <v>0</v>
      </c>
      <c r="L29" s="196">
        <v>0</v>
      </c>
      <c r="M29" s="196">
        <v>0</v>
      </c>
      <c r="N29" s="196">
        <v>0</v>
      </c>
      <c r="O29" s="196">
        <v>0</v>
      </c>
      <c r="P29" s="196">
        <v>0</v>
      </c>
      <c r="Q29" s="196">
        <v>12397</v>
      </c>
      <c r="R29" s="196">
        <v>0</v>
      </c>
      <c r="S29" s="196">
        <v>0</v>
      </c>
      <c r="T29" s="373">
        <v>12397</v>
      </c>
      <c r="U29" s="375" t="str">
        <f t="shared" si="0"/>
        <v/>
      </c>
    </row>
    <row r="30" spans="1:21" ht="15.75" customHeight="1" x14ac:dyDescent="0.25">
      <c r="A30" s="48" t="s">
        <v>24</v>
      </c>
      <c r="B30" s="49" t="s">
        <v>411</v>
      </c>
      <c r="C30" s="373">
        <v>17286981</v>
      </c>
      <c r="D30" s="195">
        <v>13087490</v>
      </c>
      <c r="E30" s="195">
        <v>4199491</v>
      </c>
      <c r="F30" s="195">
        <v>509164</v>
      </c>
      <c r="G30" s="195">
        <v>0</v>
      </c>
      <c r="H30" s="373">
        <v>16777817</v>
      </c>
      <c r="I30" s="373">
        <v>8100399</v>
      </c>
      <c r="J30" s="373">
        <v>1102876</v>
      </c>
      <c r="K30" s="196">
        <v>719881</v>
      </c>
      <c r="L30" s="196">
        <v>382995</v>
      </c>
      <c r="M30" s="196">
        <v>0</v>
      </c>
      <c r="N30" s="196">
        <v>6997523</v>
      </c>
      <c r="O30" s="196">
        <v>0</v>
      </c>
      <c r="P30" s="196">
        <v>0</v>
      </c>
      <c r="Q30" s="196">
        <v>8677418</v>
      </c>
      <c r="R30" s="196">
        <v>0</v>
      </c>
      <c r="S30" s="196">
        <v>0</v>
      </c>
      <c r="T30" s="373">
        <v>15674941</v>
      </c>
      <c r="U30" s="375">
        <f t="shared" si="0"/>
        <v>0.1361508241754511</v>
      </c>
    </row>
    <row r="31" spans="1:21" ht="15.75" customHeight="1" x14ac:dyDescent="0.25">
      <c r="A31" s="48" t="s">
        <v>25</v>
      </c>
      <c r="B31" s="49" t="s">
        <v>129</v>
      </c>
      <c r="C31" s="373">
        <v>0</v>
      </c>
      <c r="D31" s="195">
        <v>0</v>
      </c>
      <c r="E31" s="195">
        <v>0</v>
      </c>
      <c r="F31" s="195">
        <v>0</v>
      </c>
      <c r="G31" s="195">
        <v>0</v>
      </c>
      <c r="H31" s="373">
        <v>0</v>
      </c>
      <c r="I31" s="373">
        <v>0</v>
      </c>
      <c r="J31" s="373">
        <v>0</v>
      </c>
      <c r="K31" s="196">
        <v>0</v>
      </c>
      <c r="L31" s="196">
        <v>0</v>
      </c>
      <c r="M31" s="196">
        <v>0</v>
      </c>
      <c r="N31" s="196">
        <v>0</v>
      </c>
      <c r="O31" s="196">
        <v>0</v>
      </c>
      <c r="P31" s="196">
        <v>0</v>
      </c>
      <c r="Q31" s="196">
        <v>0</v>
      </c>
      <c r="R31" s="196">
        <v>0</v>
      </c>
      <c r="S31" s="196">
        <v>0</v>
      </c>
      <c r="T31" s="373">
        <v>0</v>
      </c>
      <c r="U31" s="375" t="str">
        <f t="shared" si="0"/>
        <v/>
      </c>
    </row>
    <row r="32" spans="1:21" ht="15.75" customHeight="1" x14ac:dyDescent="0.25">
      <c r="A32" s="48" t="s">
        <v>26</v>
      </c>
      <c r="B32" s="49" t="s">
        <v>32</v>
      </c>
      <c r="C32" s="373">
        <v>3575514</v>
      </c>
      <c r="D32" s="195">
        <v>985546</v>
      </c>
      <c r="E32" s="195">
        <v>2589968</v>
      </c>
      <c r="F32" s="195">
        <v>142800</v>
      </c>
      <c r="G32" s="195">
        <v>0</v>
      </c>
      <c r="H32" s="373">
        <v>3432714</v>
      </c>
      <c r="I32" s="373">
        <v>3127314</v>
      </c>
      <c r="J32" s="373">
        <v>1546061</v>
      </c>
      <c r="K32" s="196">
        <v>1422431</v>
      </c>
      <c r="L32" s="196">
        <v>123630</v>
      </c>
      <c r="M32" s="196">
        <v>0</v>
      </c>
      <c r="N32" s="196">
        <v>1581253</v>
      </c>
      <c r="O32" s="196">
        <v>0</v>
      </c>
      <c r="P32" s="196">
        <v>0</v>
      </c>
      <c r="Q32" s="196">
        <v>305400</v>
      </c>
      <c r="R32" s="196">
        <v>0</v>
      </c>
      <c r="S32" s="196">
        <v>0</v>
      </c>
      <c r="T32" s="373">
        <v>1886653</v>
      </c>
      <c r="U32" s="375">
        <f t="shared" si="0"/>
        <v>0.49437344635044644</v>
      </c>
    </row>
    <row r="33" spans="1:21" ht="15.75" customHeight="1" x14ac:dyDescent="0.25">
      <c r="A33" s="48" t="s">
        <v>27</v>
      </c>
      <c r="B33" s="49" t="s">
        <v>34</v>
      </c>
      <c r="C33" s="373">
        <v>0</v>
      </c>
      <c r="D33" s="195">
        <v>0</v>
      </c>
      <c r="E33" s="195">
        <v>0</v>
      </c>
      <c r="F33" s="195">
        <v>0</v>
      </c>
      <c r="G33" s="195">
        <v>0</v>
      </c>
      <c r="H33" s="373">
        <v>0</v>
      </c>
      <c r="I33" s="373">
        <v>0</v>
      </c>
      <c r="J33" s="373">
        <v>0</v>
      </c>
      <c r="K33" s="196">
        <v>0</v>
      </c>
      <c r="L33" s="196">
        <v>0</v>
      </c>
      <c r="M33" s="196">
        <v>0</v>
      </c>
      <c r="N33" s="196">
        <v>0</v>
      </c>
      <c r="O33" s="196">
        <v>0</v>
      </c>
      <c r="P33" s="196">
        <v>0</v>
      </c>
      <c r="Q33" s="196">
        <v>0</v>
      </c>
      <c r="R33" s="196">
        <v>0</v>
      </c>
      <c r="S33" s="196">
        <v>0</v>
      </c>
      <c r="T33" s="373">
        <v>0</v>
      </c>
      <c r="U33" s="375" t="str">
        <f t="shared" si="0"/>
        <v/>
      </c>
    </row>
    <row r="34" spans="1:21" ht="15.75" customHeight="1" x14ac:dyDescent="0.25">
      <c r="A34" s="48" t="s">
        <v>29</v>
      </c>
      <c r="B34" s="49" t="s">
        <v>35</v>
      </c>
      <c r="C34" s="373">
        <v>0</v>
      </c>
      <c r="D34" s="195">
        <v>0</v>
      </c>
      <c r="E34" s="195">
        <v>0</v>
      </c>
      <c r="F34" s="195">
        <v>0</v>
      </c>
      <c r="G34" s="195">
        <v>0</v>
      </c>
      <c r="H34" s="373">
        <v>0</v>
      </c>
      <c r="I34" s="373">
        <v>0</v>
      </c>
      <c r="J34" s="373">
        <v>0</v>
      </c>
      <c r="K34" s="196">
        <v>0</v>
      </c>
      <c r="L34" s="196">
        <v>0</v>
      </c>
      <c r="M34" s="196">
        <v>0</v>
      </c>
      <c r="N34" s="196">
        <v>0</v>
      </c>
      <c r="O34" s="196">
        <v>0</v>
      </c>
      <c r="P34" s="196">
        <v>0</v>
      </c>
      <c r="Q34" s="196">
        <v>0</v>
      </c>
      <c r="R34" s="196">
        <v>0</v>
      </c>
      <c r="S34" s="196">
        <v>0</v>
      </c>
      <c r="T34" s="373">
        <v>0</v>
      </c>
      <c r="U34" s="375" t="str">
        <f t="shared" si="0"/>
        <v/>
      </c>
    </row>
    <row r="35" spans="1:21" ht="15.75" customHeight="1" x14ac:dyDescent="0.25">
      <c r="A35" s="48" t="s">
        <v>30</v>
      </c>
      <c r="B35" s="49" t="s">
        <v>143</v>
      </c>
      <c r="C35" s="373">
        <v>0</v>
      </c>
      <c r="D35" s="195">
        <v>0</v>
      </c>
      <c r="E35" s="195">
        <v>0</v>
      </c>
      <c r="F35" s="195">
        <v>0</v>
      </c>
      <c r="G35" s="195">
        <v>0</v>
      </c>
      <c r="H35" s="373">
        <v>0</v>
      </c>
      <c r="I35" s="373">
        <v>0</v>
      </c>
      <c r="J35" s="373">
        <v>0</v>
      </c>
      <c r="K35" s="196">
        <v>0</v>
      </c>
      <c r="L35" s="196">
        <v>0</v>
      </c>
      <c r="M35" s="196">
        <v>0</v>
      </c>
      <c r="N35" s="196">
        <v>0</v>
      </c>
      <c r="O35" s="196">
        <v>0</v>
      </c>
      <c r="P35" s="196">
        <v>0</v>
      </c>
      <c r="Q35" s="196">
        <v>0</v>
      </c>
      <c r="R35" s="196">
        <v>0</v>
      </c>
      <c r="S35" s="196">
        <v>0</v>
      </c>
      <c r="T35" s="373">
        <v>0</v>
      </c>
      <c r="U35" s="375" t="str">
        <f t="shared" si="0"/>
        <v/>
      </c>
    </row>
    <row r="36" spans="1:21" ht="15.75" customHeight="1" x14ac:dyDescent="0.25">
      <c r="A36" s="48" t="s">
        <v>104</v>
      </c>
      <c r="B36" s="49" t="s">
        <v>142</v>
      </c>
      <c r="C36" s="373">
        <v>0</v>
      </c>
      <c r="D36" s="195">
        <v>0</v>
      </c>
      <c r="E36" s="195">
        <v>0</v>
      </c>
      <c r="F36" s="195">
        <v>0</v>
      </c>
      <c r="G36" s="195">
        <v>0</v>
      </c>
      <c r="H36" s="373">
        <v>0</v>
      </c>
      <c r="I36" s="373">
        <v>0</v>
      </c>
      <c r="J36" s="373">
        <v>0</v>
      </c>
      <c r="K36" s="196">
        <v>0</v>
      </c>
      <c r="L36" s="196">
        <v>0</v>
      </c>
      <c r="M36" s="196">
        <v>0</v>
      </c>
      <c r="N36" s="196">
        <v>0</v>
      </c>
      <c r="O36" s="196">
        <v>0</v>
      </c>
      <c r="P36" s="196">
        <v>0</v>
      </c>
      <c r="Q36" s="196">
        <v>0</v>
      </c>
      <c r="R36" s="196">
        <v>0</v>
      </c>
      <c r="S36" s="196">
        <v>0</v>
      </c>
      <c r="T36" s="373">
        <v>0</v>
      </c>
      <c r="U36" s="375" t="str">
        <f t="shared" si="0"/>
        <v/>
      </c>
    </row>
    <row r="37" spans="1:21" ht="15.75" customHeight="1" x14ac:dyDescent="0.25">
      <c r="A37" s="48" t="s">
        <v>101</v>
      </c>
      <c r="B37" s="49" t="s">
        <v>102</v>
      </c>
      <c r="C37" s="373">
        <v>0</v>
      </c>
      <c r="D37" s="195">
        <v>0</v>
      </c>
      <c r="E37" s="195">
        <v>0</v>
      </c>
      <c r="F37" s="195">
        <v>0</v>
      </c>
      <c r="G37" s="195">
        <v>0</v>
      </c>
      <c r="H37" s="373">
        <v>0</v>
      </c>
      <c r="I37" s="373">
        <v>0</v>
      </c>
      <c r="J37" s="373">
        <v>0</v>
      </c>
      <c r="K37" s="196">
        <v>0</v>
      </c>
      <c r="L37" s="196">
        <v>0</v>
      </c>
      <c r="M37" s="196">
        <v>0</v>
      </c>
      <c r="N37" s="196">
        <v>0</v>
      </c>
      <c r="O37" s="196">
        <v>0</v>
      </c>
      <c r="P37" s="196">
        <v>0</v>
      </c>
      <c r="Q37" s="196">
        <v>0</v>
      </c>
      <c r="R37" s="196">
        <v>0</v>
      </c>
      <c r="S37" s="196">
        <v>0</v>
      </c>
      <c r="T37" s="373">
        <v>0</v>
      </c>
      <c r="U37" s="375" t="str">
        <f t="shared" si="0"/>
        <v/>
      </c>
    </row>
    <row r="38" spans="1:21" s="5" customFormat="1" ht="20.25" customHeight="1" x14ac:dyDescent="0.25">
      <c r="A38" s="476" t="str">
        <f>TT!C7</f>
        <v>Kon Tum, ngày 15 tháng 06 năm 2022</v>
      </c>
      <c r="B38" s="477"/>
      <c r="C38" s="477"/>
      <c r="D38" s="477"/>
      <c r="E38" s="477"/>
      <c r="F38" s="187"/>
      <c r="G38" s="187"/>
      <c r="H38" s="187"/>
      <c r="I38" s="188"/>
      <c r="J38" s="188"/>
      <c r="K38" s="188"/>
      <c r="L38" s="188"/>
      <c r="M38" s="188"/>
      <c r="N38" s="469" t="str">
        <f>TT!C4</f>
        <v>Kon Tum, ngày 15 tháng 06 năm 2022</v>
      </c>
      <c r="O38" s="470"/>
      <c r="P38" s="470"/>
      <c r="Q38" s="470"/>
      <c r="R38" s="470"/>
      <c r="S38" s="470"/>
      <c r="T38" s="470"/>
      <c r="U38" s="470"/>
    </row>
    <row r="39" spans="1:21" ht="15.75" customHeight="1" x14ac:dyDescent="0.25">
      <c r="A39" s="473" t="str">
        <f>TT!A6</f>
        <v>NGƯỜI LẬP BIỂU</v>
      </c>
      <c r="B39" s="474"/>
      <c r="C39" s="474"/>
      <c r="D39" s="474"/>
      <c r="E39" s="474"/>
      <c r="F39" s="189"/>
      <c r="G39" s="189"/>
      <c r="H39" s="189"/>
      <c r="I39" s="144"/>
      <c r="J39" s="144"/>
      <c r="K39" s="144"/>
      <c r="L39" s="144"/>
      <c r="M39" s="144"/>
      <c r="N39" s="472" t="str">
        <f>TT!C5</f>
        <v>CỤC TRƯỞNG</v>
      </c>
      <c r="O39" s="472"/>
      <c r="P39" s="472"/>
      <c r="Q39" s="472"/>
      <c r="R39" s="472"/>
      <c r="S39" s="472"/>
      <c r="T39" s="472"/>
      <c r="U39" s="472"/>
    </row>
    <row r="40" spans="1:21" ht="68.25" customHeight="1" x14ac:dyDescent="0.25">
      <c r="A40" s="190"/>
      <c r="B40" s="190"/>
      <c r="C40" s="190"/>
      <c r="D40" s="190"/>
      <c r="E40" s="190"/>
      <c r="F40" s="138"/>
      <c r="G40" s="138"/>
      <c r="H40" s="138"/>
      <c r="I40" s="144"/>
      <c r="J40" s="144"/>
      <c r="K40" s="144"/>
      <c r="L40" s="144"/>
      <c r="M40" s="144"/>
      <c r="N40" s="144"/>
      <c r="O40" s="144"/>
      <c r="P40" s="138"/>
      <c r="Q40" s="191"/>
      <c r="R40" s="138"/>
      <c r="S40" s="144"/>
      <c r="T40" s="140"/>
      <c r="U40" s="140"/>
    </row>
    <row r="41" spans="1:21" ht="15.75" customHeight="1" x14ac:dyDescent="0.25">
      <c r="A41" s="475" t="str">
        <f>TT!C6</f>
        <v>PHẠM ANH VŨ</v>
      </c>
      <c r="B41" s="475"/>
      <c r="C41" s="475"/>
      <c r="D41" s="475"/>
      <c r="E41" s="475"/>
      <c r="F41" s="192" t="s">
        <v>2</v>
      </c>
      <c r="G41" s="192"/>
      <c r="H41" s="192"/>
      <c r="I41" s="192"/>
      <c r="J41" s="192"/>
      <c r="K41" s="192"/>
      <c r="L41" s="192"/>
      <c r="M41" s="192"/>
      <c r="N41" s="467" t="str">
        <f>TT!C3</f>
        <v>CAO MINH HOÀNG TÙNG</v>
      </c>
      <c r="O41" s="467"/>
      <c r="P41" s="467"/>
      <c r="Q41" s="467"/>
      <c r="R41" s="467"/>
      <c r="S41" s="467"/>
      <c r="T41" s="467"/>
      <c r="U41" s="467"/>
    </row>
    <row r="42" spans="1:21" x14ac:dyDescent="0.25">
      <c r="A42" s="28"/>
      <c r="B42" s="28"/>
      <c r="C42" s="28"/>
      <c r="D42" s="28"/>
      <c r="E42" s="28"/>
      <c r="F42" s="28"/>
      <c r="G42" s="28"/>
      <c r="H42" s="28"/>
      <c r="I42" s="28"/>
      <c r="J42" s="28"/>
      <c r="K42" s="28"/>
      <c r="L42" s="28"/>
      <c r="M42" s="29"/>
      <c r="N42" s="29"/>
      <c r="O42" s="29"/>
      <c r="P42" s="29"/>
      <c r="Q42" s="29"/>
      <c r="R42" s="29"/>
      <c r="S42" s="29"/>
      <c r="T42" s="29"/>
      <c r="U42" s="29"/>
    </row>
  </sheetData>
  <sheetProtection selectLockedCells="1"/>
  <mergeCells count="34">
    <mergeCell ref="H3:H7"/>
    <mergeCell ref="A39:E39"/>
    <mergeCell ref="A3:A7"/>
    <mergeCell ref="D4:D7"/>
    <mergeCell ref="A41:E41"/>
    <mergeCell ref="A38:E38"/>
    <mergeCell ref="A8:B8"/>
    <mergeCell ref="A9:B9"/>
    <mergeCell ref="J4:P4"/>
    <mergeCell ref="N41:U41"/>
    <mergeCell ref="S4:S7"/>
    <mergeCell ref="J5:J7"/>
    <mergeCell ref="K5:M6"/>
    <mergeCell ref="N5:N7"/>
    <mergeCell ref="N38:U38"/>
    <mergeCell ref="O5:O7"/>
    <mergeCell ref="P5:P7"/>
    <mergeCell ref="N39:U39"/>
    <mergeCell ref="P1:U1"/>
    <mergeCell ref="Q4:Q7"/>
    <mergeCell ref="R4:R7"/>
    <mergeCell ref="E1:O1"/>
    <mergeCell ref="A1:D1"/>
    <mergeCell ref="D3:E3"/>
    <mergeCell ref="F3:F7"/>
    <mergeCell ref="G3:G7"/>
    <mergeCell ref="P2:U2"/>
    <mergeCell ref="B3:B7"/>
    <mergeCell ref="T3:T7"/>
    <mergeCell ref="U3:U7"/>
    <mergeCell ref="I4:I7"/>
    <mergeCell ref="E4:E7"/>
    <mergeCell ref="I3:S3"/>
    <mergeCell ref="C3:C7"/>
  </mergeCells>
  <pageMargins left="0.39370078740157499" right="0.39370078740157499" top="0.39370078740157499" bottom="0.39370078740157499" header="0.31496062992126" footer="0.31496062992126"/>
  <pageSetup paperSize="9" scale="66" orientation="landscape" r:id="rId1"/>
  <ignoredErrors>
    <ignoredError sqref="U9:U37"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sheetPr>
  <dimension ref="A1:V39"/>
  <sheetViews>
    <sheetView view="pageBreakPreview" topLeftCell="A16" zoomScaleSheetLayoutView="100" workbookViewId="0">
      <selection activeCell="I34" sqref="I34"/>
    </sheetView>
  </sheetViews>
  <sheetFormatPr defaultColWidth="9" defaultRowHeight="15.75" x14ac:dyDescent="0.25"/>
  <cols>
    <col min="1" max="1" width="3.5" style="4" customWidth="1"/>
    <col min="2" max="2" width="25.875" style="4" customWidth="1"/>
    <col min="3" max="3" width="6.25" style="4" customWidth="1"/>
    <col min="4" max="4" width="5.875" style="4" customWidth="1"/>
    <col min="5" max="5" width="8.125" style="4" customWidth="1"/>
    <col min="6" max="6" width="4.875" style="4" customWidth="1"/>
    <col min="7" max="7" width="4.625" style="4" customWidth="1"/>
    <col min="8" max="8" width="6.5" style="4" customWidth="1"/>
    <col min="9" max="9" width="6.125" style="4" customWidth="1"/>
    <col min="10" max="10" width="7.625" style="4" customWidth="1"/>
    <col min="11" max="11" width="6.875" style="4" customWidth="1"/>
    <col min="12" max="12" width="6.75" style="8" customWidth="1"/>
    <col min="13" max="13" width="7.625" style="8" customWidth="1"/>
    <col min="14" max="14" width="6.75" style="8" customWidth="1"/>
    <col min="15" max="16" width="5.25" style="8" customWidth="1"/>
    <col min="17" max="17" width="5.625" style="8" customWidth="1"/>
    <col min="18" max="18" width="7.875" style="8" customWidth="1"/>
    <col min="19" max="19" width="5.75" style="8" customWidth="1"/>
    <col min="20" max="20" width="6" style="8" customWidth="1"/>
    <col min="21" max="21" width="5.5" style="8" customWidth="1"/>
    <col min="22" max="22" width="7" style="8" customWidth="1"/>
    <col min="23" max="16384" width="9" style="4"/>
  </cols>
  <sheetData>
    <row r="1" spans="1:22" ht="66.75" customHeight="1" x14ac:dyDescent="0.25">
      <c r="A1" s="455" t="s">
        <v>151</v>
      </c>
      <c r="B1" s="455"/>
      <c r="C1" s="455"/>
      <c r="D1" s="455"/>
      <c r="E1" s="511" t="s">
        <v>121</v>
      </c>
      <c r="F1" s="511"/>
      <c r="G1" s="511"/>
      <c r="H1" s="511"/>
      <c r="I1" s="511"/>
      <c r="J1" s="511"/>
      <c r="K1" s="511"/>
      <c r="L1" s="511"/>
      <c r="M1" s="511"/>
      <c r="N1" s="511"/>
      <c r="O1" s="511"/>
      <c r="P1" s="511"/>
      <c r="Q1" s="512" t="s">
        <v>150</v>
      </c>
      <c r="R1" s="513"/>
      <c r="S1" s="513"/>
      <c r="T1" s="513"/>
      <c r="U1" s="513"/>
      <c r="V1" s="513"/>
    </row>
    <row r="2" spans="1:22" ht="15.75" customHeight="1" x14ac:dyDescent="0.25">
      <c r="A2" s="25"/>
      <c r="B2" s="27"/>
      <c r="C2" s="27"/>
      <c r="D2" s="27"/>
      <c r="E2" s="6"/>
      <c r="F2" s="6"/>
      <c r="G2" s="6"/>
      <c r="H2" s="37"/>
      <c r="I2" s="39">
        <f>COUNTBLANK(E9:V37)</f>
        <v>522</v>
      </c>
      <c r="J2" s="39">
        <f>COUNTA(E9:V37)</f>
        <v>0</v>
      </c>
      <c r="K2" s="39">
        <f>I2+J2</f>
        <v>522</v>
      </c>
      <c r="L2" s="41"/>
      <c r="M2" s="26"/>
      <c r="N2" s="26"/>
      <c r="O2" s="26"/>
      <c r="P2" s="26"/>
      <c r="Q2" s="514" t="s">
        <v>122</v>
      </c>
      <c r="R2" s="514"/>
      <c r="S2" s="514"/>
      <c r="T2" s="514"/>
      <c r="U2" s="514"/>
      <c r="V2" s="514"/>
    </row>
    <row r="3" spans="1:22" s="11" customFormat="1" ht="15.75" customHeight="1" x14ac:dyDescent="0.25">
      <c r="A3" s="502" t="s">
        <v>21</v>
      </c>
      <c r="B3" s="503"/>
      <c r="C3" s="508" t="s">
        <v>132</v>
      </c>
      <c r="D3" s="492" t="s">
        <v>134</v>
      </c>
      <c r="E3" s="495" t="s">
        <v>4</v>
      </c>
      <c r="F3" s="497"/>
      <c r="G3" s="486" t="s">
        <v>36</v>
      </c>
      <c r="H3" s="498" t="s">
        <v>82</v>
      </c>
      <c r="I3" s="515" t="s">
        <v>37</v>
      </c>
      <c r="J3" s="516"/>
      <c r="K3" s="516"/>
      <c r="L3" s="516"/>
      <c r="M3" s="516"/>
      <c r="N3" s="516"/>
      <c r="O3" s="516"/>
      <c r="P3" s="516"/>
      <c r="Q3" s="516"/>
      <c r="R3" s="516"/>
      <c r="S3" s="516"/>
      <c r="T3" s="517"/>
      <c r="U3" s="486" t="s">
        <v>103</v>
      </c>
      <c r="V3" s="501" t="s">
        <v>108</v>
      </c>
    </row>
    <row r="4" spans="1:22" s="12" customFormat="1" ht="15.75" customHeight="1" x14ac:dyDescent="0.25">
      <c r="A4" s="504"/>
      <c r="B4" s="505"/>
      <c r="C4" s="509"/>
      <c r="D4" s="493"/>
      <c r="E4" s="492" t="s">
        <v>137</v>
      </c>
      <c r="F4" s="492" t="s">
        <v>62</v>
      </c>
      <c r="G4" s="487"/>
      <c r="H4" s="499"/>
      <c r="I4" s="489" t="s">
        <v>37</v>
      </c>
      <c r="J4" s="495" t="s">
        <v>38</v>
      </c>
      <c r="K4" s="496"/>
      <c r="L4" s="496"/>
      <c r="M4" s="496"/>
      <c r="N4" s="496"/>
      <c r="O4" s="496"/>
      <c r="P4" s="496"/>
      <c r="Q4" s="497"/>
      <c r="R4" s="498" t="s">
        <v>139</v>
      </c>
      <c r="S4" s="489" t="s">
        <v>148</v>
      </c>
      <c r="T4" s="498" t="s">
        <v>81</v>
      </c>
      <c r="U4" s="487"/>
      <c r="V4" s="501"/>
    </row>
    <row r="5" spans="1:22" s="11" customFormat="1" ht="15.75" customHeight="1" x14ac:dyDescent="0.25">
      <c r="A5" s="504"/>
      <c r="B5" s="505"/>
      <c r="C5" s="509"/>
      <c r="D5" s="493"/>
      <c r="E5" s="493"/>
      <c r="F5" s="493"/>
      <c r="G5" s="487"/>
      <c r="H5" s="499"/>
      <c r="I5" s="490"/>
      <c r="J5" s="489" t="s">
        <v>61</v>
      </c>
      <c r="K5" s="495" t="s">
        <v>75</v>
      </c>
      <c r="L5" s="496"/>
      <c r="M5" s="496"/>
      <c r="N5" s="496"/>
      <c r="O5" s="496"/>
      <c r="P5" s="496"/>
      <c r="Q5" s="497"/>
      <c r="R5" s="499"/>
      <c r="S5" s="490"/>
      <c r="T5" s="499"/>
      <c r="U5" s="487"/>
      <c r="V5" s="501"/>
    </row>
    <row r="6" spans="1:22" s="11" customFormat="1" ht="15.75" customHeight="1" x14ac:dyDescent="0.25">
      <c r="A6" s="504"/>
      <c r="B6" s="505"/>
      <c r="C6" s="509"/>
      <c r="D6" s="493"/>
      <c r="E6" s="493"/>
      <c r="F6" s="493"/>
      <c r="G6" s="487"/>
      <c r="H6" s="499"/>
      <c r="I6" s="490"/>
      <c r="J6" s="490"/>
      <c r="K6" s="489" t="s">
        <v>96</v>
      </c>
      <c r="L6" s="495" t="s">
        <v>75</v>
      </c>
      <c r="M6" s="496"/>
      <c r="N6" s="497"/>
      <c r="O6" s="489" t="s">
        <v>42</v>
      </c>
      <c r="P6" s="489" t="s">
        <v>147</v>
      </c>
      <c r="Q6" s="489" t="s">
        <v>46</v>
      </c>
      <c r="R6" s="499"/>
      <c r="S6" s="490"/>
      <c r="T6" s="499"/>
      <c r="U6" s="487"/>
      <c r="V6" s="501"/>
    </row>
    <row r="7" spans="1:22" s="11" customFormat="1" ht="44.25" customHeight="1" x14ac:dyDescent="0.25">
      <c r="A7" s="506"/>
      <c r="B7" s="507"/>
      <c r="C7" s="510"/>
      <c r="D7" s="494"/>
      <c r="E7" s="494"/>
      <c r="F7" s="494"/>
      <c r="G7" s="488"/>
      <c r="H7" s="500"/>
      <c r="I7" s="491"/>
      <c r="J7" s="491"/>
      <c r="K7" s="491"/>
      <c r="L7" s="44" t="s">
        <v>39</v>
      </c>
      <c r="M7" s="44" t="s">
        <v>40</v>
      </c>
      <c r="N7" s="44" t="s">
        <v>53</v>
      </c>
      <c r="O7" s="491"/>
      <c r="P7" s="491"/>
      <c r="Q7" s="491"/>
      <c r="R7" s="500"/>
      <c r="S7" s="491"/>
      <c r="T7" s="500"/>
      <c r="U7" s="488"/>
      <c r="V7" s="501"/>
    </row>
    <row r="8" spans="1:22" ht="14.25" customHeight="1" x14ac:dyDescent="0.25">
      <c r="A8" s="495" t="s">
        <v>3</v>
      </c>
      <c r="B8" s="497"/>
      <c r="C8" s="44" t="s">
        <v>13</v>
      </c>
      <c r="D8" s="44" t="s">
        <v>14</v>
      </c>
      <c r="E8" s="44" t="s">
        <v>19</v>
      </c>
      <c r="F8" s="44" t="s">
        <v>22</v>
      </c>
      <c r="G8" s="44" t="s">
        <v>23</v>
      </c>
      <c r="H8" s="44" t="s">
        <v>24</v>
      </c>
      <c r="I8" s="44" t="s">
        <v>25</v>
      </c>
      <c r="J8" s="44" t="s">
        <v>26</v>
      </c>
      <c r="K8" s="44" t="s">
        <v>27</v>
      </c>
      <c r="L8" s="44" t="s">
        <v>29</v>
      </c>
      <c r="M8" s="44" t="s">
        <v>30</v>
      </c>
      <c r="N8" s="44" t="s">
        <v>104</v>
      </c>
      <c r="O8" s="44" t="s">
        <v>101</v>
      </c>
      <c r="P8" s="44" t="s">
        <v>105</v>
      </c>
      <c r="Q8" s="44" t="s">
        <v>106</v>
      </c>
      <c r="R8" s="44" t="s">
        <v>107</v>
      </c>
      <c r="S8" s="44" t="s">
        <v>118</v>
      </c>
      <c r="T8" s="44" t="s">
        <v>131</v>
      </c>
      <c r="U8" s="44" t="s">
        <v>133</v>
      </c>
      <c r="V8" s="44" t="s">
        <v>149</v>
      </c>
    </row>
    <row r="9" spans="1:22" ht="14.25" customHeight="1" x14ac:dyDescent="0.25">
      <c r="A9" s="495" t="s">
        <v>10</v>
      </c>
      <c r="B9" s="497"/>
      <c r="C9" s="46"/>
      <c r="D9" s="46"/>
      <c r="E9" s="46"/>
      <c r="F9" s="46"/>
      <c r="G9" s="46"/>
      <c r="H9" s="46"/>
      <c r="I9" s="46"/>
      <c r="J9" s="46"/>
      <c r="K9" s="46"/>
      <c r="L9" s="46"/>
      <c r="M9" s="46"/>
      <c r="N9" s="46"/>
      <c r="O9" s="46"/>
      <c r="P9" s="46"/>
      <c r="Q9" s="46"/>
      <c r="R9" s="46"/>
      <c r="S9" s="46"/>
      <c r="T9" s="46"/>
      <c r="U9" s="46"/>
      <c r="V9" s="46"/>
    </row>
    <row r="10" spans="1:22" ht="14.25" customHeight="1" x14ac:dyDescent="0.25">
      <c r="A10" s="44" t="s">
        <v>0</v>
      </c>
      <c r="B10" s="47" t="s">
        <v>89</v>
      </c>
      <c r="C10" s="46"/>
      <c r="D10" s="46"/>
      <c r="E10" s="46"/>
      <c r="F10" s="46"/>
      <c r="G10" s="46"/>
      <c r="H10" s="46"/>
      <c r="I10" s="46"/>
      <c r="J10" s="46"/>
      <c r="K10" s="46"/>
      <c r="L10" s="46"/>
      <c r="M10" s="46"/>
      <c r="N10" s="46"/>
      <c r="O10" s="46"/>
      <c r="P10" s="46"/>
      <c r="Q10" s="46"/>
      <c r="R10" s="46"/>
      <c r="S10" s="46"/>
      <c r="T10" s="46"/>
      <c r="U10" s="46"/>
      <c r="V10" s="46"/>
    </row>
    <row r="11" spans="1:22" ht="14.25" customHeight="1" x14ac:dyDescent="0.25">
      <c r="A11" s="48" t="s">
        <v>13</v>
      </c>
      <c r="B11" s="49" t="s">
        <v>31</v>
      </c>
      <c r="C11" s="46"/>
      <c r="D11" s="46"/>
      <c r="E11" s="46"/>
      <c r="F11" s="46"/>
      <c r="G11" s="46"/>
      <c r="H11" s="46"/>
      <c r="I11" s="46"/>
      <c r="J11" s="46"/>
      <c r="K11" s="46"/>
      <c r="L11" s="46"/>
      <c r="M11" s="46"/>
      <c r="N11" s="46"/>
      <c r="O11" s="46"/>
      <c r="P11" s="46"/>
      <c r="Q11" s="46"/>
      <c r="R11" s="46"/>
      <c r="S11" s="46"/>
      <c r="T11" s="46"/>
      <c r="U11" s="46"/>
      <c r="V11" s="46"/>
    </row>
    <row r="12" spans="1:22" ht="14.25" customHeight="1" x14ac:dyDescent="0.25">
      <c r="A12" s="48" t="s">
        <v>14</v>
      </c>
      <c r="B12" s="50" t="s">
        <v>33</v>
      </c>
      <c r="C12" s="46"/>
      <c r="D12" s="46"/>
      <c r="E12" s="46"/>
      <c r="F12" s="46"/>
      <c r="G12" s="46"/>
      <c r="H12" s="46"/>
      <c r="I12" s="46"/>
      <c r="J12" s="46"/>
      <c r="K12" s="46"/>
      <c r="L12" s="46"/>
      <c r="M12" s="46"/>
      <c r="N12" s="46"/>
      <c r="O12" s="46"/>
      <c r="P12" s="46"/>
      <c r="Q12" s="46"/>
      <c r="R12" s="46"/>
      <c r="S12" s="46"/>
      <c r="T12" s="46"/>
      <c r="U12" s="46"/>
      <c r="V12" s="46"/>
    </row>
    <row r="13" spans="1:22" ht="14.25" customHeight="1" x14ac:dyDescent="0.25">
      <c r="A13" s="48" t="s">
        <v>19</v>
      </c>
      <c r="B13" s="51" t="s">
        <v>141</v>
      </c>
      <c r="C13" s="46"/>
      <c r="D13" s="46"/>
      <c r="E13" s="46"/>
      <c r="F13" s="46"/>
      <c r="G13" s="46"/>
      <c r="H13" s="46"/>
      <c r="I13" s="46"/>
      <c r="J13" s="46"/>
      <c r="K13" s="46"/>
      <c r="L13" s="46"/>
      <c r="M13" s="46"/>
      <c r="N13" s="46"/>
      <c r="O13" s="46"/>
      <c r="P13" s="46"/>
      <c r="Q13" s="46"/>
      <c r="R13" s="46"/>
      <c r="S13" s="46"/>
      <c r="T13" s="46"/>
      <c r="U13" s="46"/>
      <c r="V13" s="46"/>
    </row>
    <row r="14" spans="1:22" x14ac:dyDescent="0.25">
      <c r="A14" s="48" t="s">
        <v>22</v>
      </c>
      <c r="B14" s="49" t="s">
        <v>145</v>
      </c>
      <c r="C14" s="46"/>
      <c r="D14" s="46"/>
      <c r="E14" s="46"/>
      <c r="F14" s="46"/>
      <c r="G14" s="46"/>
      <c r="H14" s="46"/>
      <c r="I14" s="46"/>
      <c r="J14" s="46"/>
      <c r="K14" s="46"/>
      <c r="L14" s="46"/>
      <c r="M14" s="46"/>
      <c r="N14" s="46"/>
      <c r="O14" s="46"/>
      <c r="P14" s="46"/>
      <c r="Q14" s="46"/>
      <c r="R14" s="46"/>
      <c r="S14" s="46"/>
      <c r="T14" s="46"/>
      <c r="U14" s="46"/>
      <c r="V14" s="53"/>
    </row>
    <row r="15" spans="1:22" ht="17.25" customHeight="1" x14ac:dyDescent="0.25">
      <c r="A15" s="48" t="s">
        <v>23</v>
      </c>
      <c r="B15" s="52" t="s">
        <v>144</v>
      </c>
      <c r="C15" s="46"/>
      <c r="D15" s="46"/>
      <c r="E15" s="46"/>
      <c r="F15" s="46"/>
      <c r="G15" s="46"/>
      <c r="H15" s="46"/>
      <c r="I15" s="46"/>
      <c r="J15" s="46"/>
      <c r="K15" s="46"/>
      <c r="L15" s="46"/>
      <c r="M15" s="46"/>
      <c r="N15" s="46"/>
      <c r="O15" s="46"/>
      <c r="P15" s="46"/>
      <c r="Q15" s="46"/>
      <c r="R15" s="46"/>
      <c r="S15" s="46"/>
      <c r="T15" s="46"/>
      <c r="U15" s="46"/>
      <c r="V15" s="46"/>
    </row>
    <row r="16" spans="1:22" ht="17.25" customHeight="1" x14ac:dyDescent="0.25">
      <c r="A16" s="48" t="s">
        <v>24</v>
      </c>
      <c r="B16" s="52" t="s">
        <v>146</v>
      </c>
      <c r="C16" s="46"/>
      <c r="D16" s="46"/>
      <c r="E16" s="46"/>
      <c r="F16" s="46"/>
      <c r="G16" s="46"/>
      <c r="H16" s="46"/>
      <c r="I16" s="46"/>
      <c r="J16" s="46"/>
      <c r="K16" s="46"/>
      <c r="L16" s="46"/>
      <c r="M16" s="46"/>
      <c r="N16" s="46"/>
      <c r="O16" s="46"/>
      <c r="P16" s="46"/>
      <c r="Q16" s="46"/>
      <c r="R16" s="46"/>
      <c r="S16" s="46"/>
      <c r="T16" s="46"/>
      <c r="U16" s="46"/>
      <c r="V16" s="46"/>
    </row>
    <row r="17" spans="1:22" ht="14.25" customHeight="1" x14ac:dyDescent="0.25">
      <c r="A17" s="48" t="s">
        <v>25</v>
      </c>
      <c r="B17" s="49" t="s">
        <v>129</v>
      </c>
      <c r="C17" s="46"/>
      <c r="D17" s="46"/>
      <c r="E17" s="46"/>
      <c r="F17" s="46"/>
      <c r="G17" s="46"/>
      <c r="H17" s="46"/>
      <c r="I17" s="46"/>
      <c r="J17" s="46"/>
      <c r="K17" s="46"/>
      <c r="L17" s="46"/>
      <c r="M17" s="46"/>
      <c r="N17" s="46"/>
      <c r="O17" s="46"/>
      <c r="P17" s="46"/>
      <c r="Q17" s="46"/>
      <c r="R17" s="46"/>
      <c r="S17" s="46"/>
      <c r="T17" s="46"/>
      <c r="U17" s="46"/>
      <c r="V17" s="46"/>
    </row>
    <row r="18" spans="1:22" ht="14.25" customHeight="1" x14ac:dyDescent="0.25">
      <c r="A18" s="48" t="s">
        <v>26</v>
      </c>
      <c r="B18" s="49" t="s">
        <v>32</v>
      </c>
      <c r="C18" s="46"/>
      <c r="D18" s="46"/>
      <c r="E18" s="46"/>
      <c r="F18" s="46"/>
      <c r="G18" s="46"/>
      <c r="H18" s="46"/>
      <c r="I18" s="46"/>
      <c r="J18" s="46"/>
      <c r="K18" s="46"/>
      <c r="L18" s="46"/>
      <c r="M18" s="46"/>
      <c r="N18" s="46"/>
      <c r="O18" s="46"/>
      <c r="P18" s="46"/>
      <c r="Q18" s="46"/>
      <c r="R18" s="46"/>
      <c r="S18" s="46"/>
      <c r="T18" s="46"/>
      <c r="U18" s="46"/>
      <c r="V18" s="46"/>
    </row>
    <row r="19" spans="1:22" ht="14.25" customHeight="1" x14ac:dyDescent="0.25">
      <c r="A19" s="48" t="s">
        <v>27</v>
      </c>
      <c r="B19" s="49" t="s">
        <v>34</v>
      </c>
      <c r="C19" s="46"/>
      <c r="D19" s="46"/>
      <c r="E19" s="46"/>
      <c r="F19" s="46"/>
      <c r="G19" s="46"/>
      <c r="H19" s="46"/>
      <c r="I19" s="46"/>
      <c r="J19" s="46"/>
      <c r="K19" s="46"/>
      <c r="L19" s="46"/>
      <c r="M19" s="46"/>
      <c r="N19" s="46"/>
      <c r="O19" s="46"/>
      <c r="P19" s="46"/>
      <c r="Q19" s="46"/>
      <c r="R19" s="46"/>
      <c r="S19" s="46"/>
      <c r="T19" s="46"/>
      <c r="U19" s="46"/>
      <c r="V19" s="46"/>
    </row>
    <row r="20" spans="1:22" ht="14.25" customHeight="1" x14ac:dyDescent="0.25">
      <c r="A20" s="48" t="s">
        <v>29</v>
      </c>
      <c r="B20" s="49" t="s">
        <v>35</v>
      </c>
      <c r="C20" s="46"/>
      <c r="D20" s="46"/>
      <c r="E20" s="46"/>
      <c r="F20" s="46"/>
      <c r="G20" s="46"/>
      <c r="H20" s="46"/>
      <c r="I20" s="46"/>
      <c r="J20" s="46"/>
      <c r="K20" s="46"/>
      <c r="L20" s="46"/>
      <c r="M20" s="46"/>
      <c r="N20" s="46"/>
      <c r="O20" s="46"/>
      <c r="P20" s="46"/>
      <c r="Q20" s="46"/>
      <c r="R20" s="46"/>
      <c r="S20" s="46"/>
      <c r="T20" s="46"/>
      <c r="U20" s="46"/>
      <c r="V20" s="46"/>
    </row>
    <row r="21" spans="1:22" ht="14.25" customHeight="1" x14ac:dyDescent="0.25">
      <c r="A21" s="48" t="s">
        <v>30</v>
      </c>
      <c r="B21" s="49" t="s">
        <v>143</v>
      </c>
      <c r="C21" s="46"/>
      <c r="D21" s="46"/>
      <c r="E21" s="46"/>
      <c r="F21" s="46"/>
      <c r="G21" s="46"/>
      <c r="H21" s="46"/>
      <c r="I21" s="46"/>
      <c r="J21" s="46"/>
      <c r="K21" s="46"/>
      <c r="L21" s="46"/>
      <c r="M21" s="46"/>
      <c r="N21" s="46"/>
      <c r="O21" s="46"/>
      <c r="P21" s="46"/>
      <c r="Q21" s="46"/>
      <c r="R21" s="46"/>
      <c r="S21" s="46"/>
      <c r="T21" s="46"/>
      <c r="U21" s="46"/>
      <c r="V21" s="46"/>
    </row>
    <row r="22" spans="1:22" ht="14.25" customHeight="1" x14ac:dyDescent="0.25">
      <c r="A22" s="48" t="s">
        <v>104</v>
      </c>
      <c r="B22" s="49" t="s">
        <v>142</v>
      </c>
      <c r="C22" s="46"/>
      <c r="D22" s="46"/>
      <c r="E22" s="46"/>
      <c r="F22" s="46"/>
      <c r="G22" s="46"/>
      <c r="H22" s="46"/>
      <c r="I22" s="46"/>
      <c r="J22" s="46"/>
      <c r="K22" s="46"/>
      <c r="L22" s="46"/>
      <c r="M22" s="46"/>
      <c r="N22" s="46"/>
      <c r="O22" s="46"/>
      <c r="P22" s="46"/>
      <c r="Q22" s="46"/>
      <c r="R22" s="46"/>
      <c r="S22" s="46"/>
      <c r="T22" s="46"/>
      <c r="U22" s="46"/>
      <c r="V22" s="46"/>
    </row>
    <row r="23" spans="1:22" ht="14.25" customHeight="1" x14ac:dyDescent="0.25">
      <c r="A23" s="48" t="s">
        <v>101</v>
      </c>
      <c r="B23" s="49" t="s">
        <v>102</v>
      </c>
      <c r="C23" s="46"/>
      <c r="D23" s="46"/>
      <c r="E23" s="46"/>
      <c r="F23" s="46"/>
      <c r="G23" s="46"/>
      <c r="H23" s="46"/>
      <c r="I23" s="46"/>
      <c r="J23" s="46"/>
      <c r="K23" s="46"/>
      <c r="L23" s="46"/>
      <c r="M23" s="46"/>
      <c r="N23" s="46"/>
      <c r="O23" s="46"/>
      <c r="P23" s="46"/>
      <c r="Q23" s="46"/>
      <c r="R23" s="46"/>
      <c r="S23" s="46"/>
      <c r="T23" s="46"/>
      <c r="U23" s="46"/>
      <c r="V23" s="46"/>
    </row>
    <row r="24" spans="1:22" ht="14.25" customHeight="1" x14ac:dyDescent="0.25">
      <c r="A24" s="44" t="s">
        <v>1</v>
      </c>
      <c r="B24" s="47" t="s">
        <v>90</v>
      </c>
      <c r="C24" s="46"/>
      <c r="D24" s="46"/>
      <c r="E24" s="46"/>
      <c r="F24" s="46"/>
      <c r="G24" s="46"/>
      <c r="H24" s="46"/>
      <c r="I24" s="46"/>
      <c r="J24" s="46"/>
      <c r="K24" s="46"/>
      <c r="L24" s="46"/>
      <c r="M24" s="46"/>
      <c r="N24" s="46"/>
      <c r="O24" s="46"/>
      <c r="P24" s="46"/>
      <c r="Q24" s="46"/>
      <c r="R24" s="46"/>
      <c r="S24" s="46"/>
      <c r="T24" s="46"/>
      <c r="U24" s="46"/>
      <c r="V24" s="46"/>
    </row>
    <row r="25" spans="1:22" ht="14.25" customHeight="1" x14ac:dyDescent="0.25">
      <c r="A25" s="48" t="s">
        <v>13</v>
      </c>
      <c r="B25" s="49" t="s">
        <v>31</v>
      </c>
      <c r="C25" s="46"/>
      <c r="D25" s="46"/>
      <c r="E25" s="46"/>
      <c r="F25" s="46"/>
      <c r="G25" s="46"/>
      <c r="H25" s="46"/>
      <c r="I25" s="46"/>
      <c r="J25" s="46"/>
      <c r="K25" s="46"/>
      <c r="L25" s="46"/>
      <c r="M25" s="46"/>
      <c r="N25" s="46"/>
      <c r="O25" s="46"/>
      <c r="P25" s="46"/>
      <c r="Q25" s="46"/>
      <c r="R25" s="46"/>
      <c r="S25" s="46"/>
      <c r="T25" s="46"/>
      <c r="U25" s="46"/>
      <c r="V25" s="46"/>
    </row>
    <row r="26" spans="1:22" ht="14.25" customHeight="1" x14ac:dyDescent="0.25">
      <c r="A26" s="48" t="s">
        <v>14</v>
      </c>
      <c r="B26" s="50" t="s">
        <v>33</v>
      </c>
      <c r="C26" s="46"/>
      <c r="D26" s="46"/>
      <c r="E26" s="46"/>
      <c r="F26" s="46"/>
      <c r="G26" s="46"/>
      <c r="H26" s="46"/>
      <c r="I26" s="46"/>
      <c r="J26" s="46"/>
      <c r="K26" s="46"/>
      <c r="L26" s="46"/>
      <c r="M26" s="46"/>
      <c r="N26" s="46"/>
      <c r="O26" s="46"/>
      <c r="P26" s="46"/>
      <c r="Q26" s="46"/>
      <c r="R26" s="46"/>
      <c r="S26" s="46"/>
      <c r="T26" s="46"/>
      <c r="U26" s="46"/>
      <c r="V26" s="46"/>
    </row>
    <row r="27" spans="1:22" ht="14.25" customHeight="1" x14ac:dyDescent="0.25">
      <c r="A27" s="48" t="s">
        <v>19</v>
      </c>
      <c r="B27" s="51" t="s">
        <v>141</v>
      </c>
      <c r="C27" s="46"/>
      <c r="D27" s="46"/>
      <c r="E27" s="46"/>
      <c r="F27" s="46"/>
      <c r="G27" s="46"/>
      <c r="H27" s="46"/>
      <c r="I27" s="46"/>
      <c r="J27" s="46"/>
      <c r="K27" s="46"/>
      <c r="L27" s="46"/>
      <c r="M27" s="46"/>
      <c r="N27" s="46"/>
      <c r="O27" s="46"/>
      <c r="P27" s="46"/>
      <c r="Q27" s="46"/>
      <c r="R27" s="46"/>
      <c r="S27" s="46"/>
      <c r="T27" s="46"/>
      <c r="U27" s="46"/>
      <c r="V27" s="46"/>
    </row>
    <row r="28" spans="1:22" ht="14.25" customHeight="1" x14ac:dyDescent="0.25">
      <c r="A28" s="48" t="s">
        <v>22</v>
      </c>
      <c r="B28" s="49" t="s">
        <v>145</v>
      </c>
      <c r="C28" s="46"/>
      <c r="D28" s="46"/>
      <c r="E28" s="46"/>
      <c r="F28" s="46"/>
      <c r="G28" s="46"/>
      <c r="H28" s="46"/>
      <c r="I28" s="46"/>
      <c r="J28" s="46"/>
      <c r="K28" s="46"/>
      <c r="L28" s="46"/>
      <c r="M28" s="46"/>
      <c r="N28" s="46"/>
      <c r="O28" s="46"/>
      <c r="P28" s="46"/>
      <c r="Q28" s="46"/>
      <c r="R28" s="46"/>
      <c r="S28" s="46"/>
      <c r="T28" s="46"/>
      <c r="U28" s="46"/>
      <c r="V28" s="46"/>
    </row>
    <row r="29" spans="1:22" x14ac:dyDescent="0.25">
      <c r="A29" s="48" t="s">
        <v>23</v>
      </c>
      <c r="B29" s="52" t="s">
        <v>144</v>
      </c>
      <c r="C29" s="46"/>
      <c r="D29" s="46"/>
      <c r="E29" s="46"/>
      <c r="F29" s="46"/>
      <c r="G29" s="46"/>
      <c r="H29" s="46"/>
      <c r="I29" s="46"/>
      <c r="J29" s="46"/>
      <c r="K29" s="46"/>
      <c r="L29" s="46"/>
      <c r="M29" s="46"/>
      <c r="N29" s="46"/>
      <c r="O29" s="46"/>
      <c r="P29" s="46"/>
      <c r="Q29" s="46"/>
      <c r="R29" s="46"/>
      <c r="S29" s="46"/>
      <c r="T29" s="46"/>
      <c r="U29" s="46"/>
      <c r="V29" s="53"/>
    </row>
    <row r="30" spans="1:22" ht="14.25" customHeight="1" x14ac:dyDescent="0.25">
      <c r="A30" s="48" t="s">
        <v>24</v>
      </c>
      <c r="B30" s="49" t="s">
        <v>128</v>
      </c>
      <c r="C30" s="46"/>
      <c r="D30" s="46"/>
      <c r="E30" s="46"/>
      <c r="F30" s="46"/>
      <c r="G30" s="46"/>
      <c r="H30" s="46"/>
      <c r="I30" s="46"/>
      <c r="J30" s="46"/>
      <c r="K30" s="46"/>
      <c r="L30" s="46"/>
      <c r="M30" s="46"/>
      <c r="N30" s="46"/>
      <c r="O30" s="46"/>
      <c r="P30" s="46"/>
      <c r="Q30" s="46"/>
      <c r="R30" s="46"/>
      <c r="S30" s="46"/>
      <c r="T30" s="46"/>
      <c r="U30" s="46"/>
      <c r="V30" s="46"/>
    </row>
    <row r="31" spans="1:22" ht="14.25" customHeight="1" x14ac:dyDescent="0.25">
      <c r="A31" s="48" t="s">
        <v>25</v>
      </c>
      <c r="B31" s="49" t="s">
        <v>129</v>
      </c>
      <c r="C31" s="46"/>
      <c r="D31" s="46"/>
      <c r="E31" s="46"/>
      <c r="F31" s="46"/>
      <c r="G31" s="46"/>
      <c r="H31" s="46"/>
      <c r="I31" s="46"/>
      <c r="J31" s="46"/>
      <c r="K31" s="46"/>
      <c r="L31" s="46"/>
      <c r="M31" s="46"/>
      <c r="N31" s="46"/>
      <c r="O31" s="46"/>
      <c r="P31" s="46"/>
      <c r="Q31" s="46"/>
      <c r="R31" s="46"/>
      <c r="S31" s="46"/>
      <c r="T31" s="46"/>
      <c r="U31" s="46"/>
      <c r="V31" s="46"/>
    </row>
    <row r="32" spans="1:22" ht="14.25" customHeight="1" x14ac:dyDescent="0.25">
      <c r="A32" s="48" t="s">
        <v>26</v>
      </c>
      <c r="B32" s="49" t="s">
        <v>32</v>
      </c>
      <c r="C32" s="46"/>
      <c r="D32" s="46"/>
      <c r="E32" s="46"/>
      <c r="F32" s="46"/>
      <c r="G32" s="46"/>
      <c r="H32" s="46"/>
      <c r="I32" s="46"/>
      <c r="J32" s="46"/>
      <c r="K32" s="46"/>
      <c r="L32" s="46"/>
      <c r="M32" s="46"/>
      <c r="N32" s="46"/>
      <c r="O32" s="46"/>
      <c r="P32" s="46"/>
      <c r="Q32" s="46"/>
      <c r="R32" s="46"/>
      <c r="S32" s="46"/>
      <c r="T32" s="46"/>
      <c r="U32" s="46"/>
      <c r="V32" s="46"/>
    </row>
    <row r="33" spans="1:22" ht="14.25" customHeight="1" x14ac:dyDescent="0.25">
      <c r="A33" s="48" t="s">
        <v>27</v>
      </c>
      <c r="B33" s="49" t="s">
        <v>34</v>
      </c>
      <c r="C33" s="46"/>
      <c r="D33" s="46"/>
      <c r="E33" s="46"/>
      <c r="F33" s="46"/>
      <c r="G33" s="46"/>
      <c r="H33" s="46"/>
      <c r="I33" s="46"/>
      <c r="J33" s="46"/>
      <c r="K33" s="46"/>
      <c r="L33" s="46"/>
      <c r="M33" s="46"/>
      <c r="N33" s="46"/>
      <c r="O33" s="46"/>
      <c r="P33" s="46"/>
      <c r="Q33" s="46"/>
      <c r="R33" s="46"/>
      <c r="S33" s="46"/>
      <c r="T33" s="46"/>
      <c r="U33" s="46"/>
      <c r="V33" s="46"/>
    </row>
    <row r="34" spans="1:22" ht="14.25" customHeight="1" x14ac:dyDescent="0.25">
      <c r="A34" s="48" t="s">
        <v>29</v>
      </c>
      <c r="B34" s="49" t="s">
        <v>35</v>
      </c>
      <c r="C34" s="46"/>
      <c r="D34" s="46"/>
      <c r="E34" s="46"/>
      <c r="F34" s="46"/>
      <c r="G34" s="46"/>
      <c r="H34" s="46"/>
      <c r="I34" s="46"/>
      <c r="J34" s="46"/>
      <c r="K34" s="46"/>
      <c r="L34" s="46"/>
      <c r="M34" s="46"/>
      <c r="N34" s="46"/>
      <c r="O34" s="46"/>
      <c r="P34" s="46"/>
      <c r="Q34" s="46"/>
      <c r="R34" s="46"/>
      <c r="S34" s="46"/>
      <c r="T34" s="46"/>
      <c r="U34" s="46"/>
      <c r="V34" s="46"/>
    </row>
    <row r="35" spans="1:22" ht="14.25" customHeight="1" x14ac:dyDescent="0.25">
      <c r="A35" s="48" t="s">
        <v>30</v>
      </c>
      <c r="B35" s="49" t="s">
        <v>143</v>
      </c>
      <c r="C35" s="46"/>
      <c r="D35" s="46"/>
      <c r="E35" s="46"/>
      <c r="F35" s="46"/>
      <c r="G35" s="46"/>
      <c r="H35" s="46"/>
      <c r="I35" s="46"/>
      <c r="J35" s="46"/>
      <c r="K35" s="46"/>
      <c r="L35" s="46"/>
      <c r="M35" s="46"/>
      <c r="N35" s="46"/>
      <c r="O35" s="46"/>
      <c r="P35" s="46"/>
      <c r="Q35" s="46"/>
      <c r="R35" s="46"/>
      <c r="S35" s="46"/>
      <c r="T35" s="46"/>
      <c r="U35" s="46"/>
      <c r="V35" s="46"/>
    </row>
    <row r="36" spans="1:22" ht="14.25" customHeight="1" x14ac:dyDescent="0.25">
      <c r="A36" s="48" t="s">
        <v>104</v>
      </c>
      <c r="B36" s="49" t="s">
        <v>142</v>
      </c>
      <c r="C36" s="46"/>
      <c r="D36" s="46"/>
      <c r="E36" s="46"/>
      <c r="F36" s="46"/>
      <c r="G36" s="46"/>
      <c r="H36" s="46"/>
      <c r="I36" s="46"/>
      <c r="J36" s="46"/>
      <c r="K36" s="46"/>
      <c r="L36" s="46"/>
      <c r="M36" s="46"/>
      <c r="N36" s="46"/>
      <c r="O36" s="46"/>
      <c r="P36" s="46"/>
      <c r="Q36" s="46"/>
      <c r="R36" s="46"/>
      <c r="S36" s="46"/>
      <c r="T36" s="46"/>
      <c r="U36" s="46"/>
      <c r="V36" s="46"/>
    </row>
    <row r="37" spans="1:22" ht="14.25" customHeight="1" x14ac:dyDescent="0.25">
      <c r="A37" s="48" t="s">
        <v>101</v>
      </c>
      <c r="B37" s="49" t="s">
        <v>102</v>
      </c>
      <c r="C37" s="46"/>
      <c r="D37" s="46"/>
      <c r="E37" s="46"/>
      <c r="F37" s="46"/>
      <c r="G37" s="46"/>
      <c r="H37" s="46"/>
      <c r="I37" s="46"/>
      <c r="J37" s="46"/>
      <c r="K37" s="46"/>
      <c r="L37" s="46"/>
      <c r="M37" s="46"/>
      <c r="N37" s="46"/>
      <c r="O37" s="46"/>
      <c r="P37" s="46"/>
      <c r="Q37" s="46"/>
      <c r="R37" s="46"/>
      <c r="S37" s="46"/>
      <c r="T37" s="46"/>
      <c r="U37" s="46"/>
      <c r="V37" s="46"/>
    </row>
    <row r="38" spans="1:22" s="5" customFormat="1" ht="45.75" customHeight="1" x14ac:dyDescent="0.25">
      <c r="A38" s="482" t="s">
        <v>119</v>
      </c>
      <c r="B38" s="482"/>
      <c r="C38" s="482"/>
      <c r="D38" s="482"/>
      <c r="E38" s="482"/>
      <c r="F38" s="482"/>
      <c r="G38" s="482"/>
      <c r="H38" s="482"/>
      <c r="I38" s="7"/>
      <c r="J38" s="7"/>
      <c r="K38" s="7"/>
      <c r="L38" s="7"/>
      <c r="M38" s="7"/>
      <c r="O38" s="484" t="s">
        <v>127</v>
      </c>
      <c r="P38" s="484"/>
      <c r="Q38" s="484"/>
      <c r="R38" s="484"/>
      <c r="S38" s="484"/>
      <c r="T38" s="484"/>
      <c r="U38" s="484"/>
      <c r="V38" s="484"/>
    </row>
    <row r="39" spans="1:22" x14ac:dyDescent="0.25">
      <c r="A39" s="483"/>
      <c r="B39" s="483"/>
      <c r="C39" s="483"/>
      <c r="D39" s="483"/>
      <c r="E39" s="483"/>
      <c r="F39" s="483"/>
      <c r="G39" s="483"/>
      <c r="H39" s="483"/>
      <c r="O39" s="485"/>
      <c r="P39" s="485"/>
      <c r="Q39" s="485"/>
      <c r="R39" s="485"/>
      <c r="S39" s="485"/>
      <c r="T39" s="485"/>
      <c r="U39" s="485"/>
      <c r="V39" s="485"/>
    </row>
  </sheetData>
  <mergeCells count="31">
    <mergeCell ref="E1:P1"/>
    <mergeCell ref="A1:D1"/>
    <mergeCell ref="D3:D7"/>
    <mergeCell ref="Q1:V1"/>
    <mergeCell ref="E3:F3"/>
    <mergeCell ref="Q2:V2"/>
    <mergeCell ref="H3:H7"/>
    <mergeCell ref="R4:R7"/>
    <mergeCell ref="S4:S7"/>
    <mergeCell ref="I4:I7"/>
    <mergeCell ref="J4:Q4"/>
    <mergeCell ref="E4:E7"/>
    <mergeCell ref="P6:P7"/>
    <mergeCell ref="I3:T3"/>
    <mergeCell ref="G3:G7"/>
    <mergeCell ref="A38:H39"/>
    <mergeCell ref="O38:V39"/>
    <mergeCell ref="U3:U7"/>
    <mergeCell ref="J5:J7"/>
    <mergeCell ref="F4:F7"/>
    <mergeCell ref="L6:N6"/>
    <mergeCell ref="T4:T7"/>
    <mergeCell ref="O6:O7"/>
    <mergeCell ref="V3:V7"/>
    <mergeCell ref="A9:B9"/>
    <mergeCell ref="K5:Q5"/>
    <mergeCell ref="A3:B7"/>
    <mergeCell ref="K6:K7"/>
    <mergeCell ref="A8:B8"/>
    <mergeCell ref="Q6:Q7"/>
    <mergeCell ref="C3:C7"/>
  </mergeCells>
  <phoneticPr fontId="8" type="noConversion"/>
  <pageMargins left="0.19685039370078741" right="0.19685039370078741" top="0.19685039370078741" bottom="0" header="0.19685039370078741" footer="0.19685039370078741"/>
  <pageSetup paperSize="9" scale="8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E37"/>
  <sheetViews>
    <sheetView view="pageBreakPreview" topLeftCell="A10" zoomScale="130" zoomScaleNormal="90" zoomScaleSheetLayoutView="130" workbookViewId="0">
      <selection activeCell="B27" sqref="B27"/>
    </sheetView>
  </sheetViews>
  <sheetFormatPr defaultColWidth="9" defaultRowHeight="15.75" x14ac:dyDescent="0.25"/>
  <cols>
    <col min="1" max="1" width="7.25" style="3" customWidth="1"/>
    <col min="2" max="2" width="58.875" style="3" customWidth="1"/>
    <col min="3" max="3" width="16.875" style="3" customWidth="1"/>
    <col min="4" max="4" width="16.375" style="3" customWidth="1"/>
    <col min="5" max="5" width="16" style="3" customWidth="1"/>
    <col min="6" max="16384" width="9" style="3"/>
  </cols>
  <sheetData>
    <row r="1" spans="1:4" s="9" customFormat="1" ht="50.25" customHeight="1" x14ac:dyDescent="0.25">
      <c r="A1" s="518" t="s">
        <v>100</v>
      </c>
      <c r="B1" s="519"/>
      <c r="C1" s="519"/>
      <c r="D1" s="519"/>
    </row>
    <row r="2" spans="1:4" s="10" customFormat="1" ht="39.75" customHeight="1" x14ac:dyDescent="0.3">
      <c r="A2" s="520" t="s">
        <v>20</v>
      </c>
      <c r="B2" s="521"/>
      <c r="C2" s="176" t="s">
        <v>88</v>
      </c>
      <c r="D2" s="176" t="s">
        <v>91</v>
      </c>
    </row>
    <row r="3" spans="1:4" ht="21" customHeight="1" x14ac:dyDescent="0.25">
      <c r="A3" s="21" t="s">
        <v>13</v>
      </c>
      <c r="B3" s="22" t="s">
        <v>87</v>
      </c>
      <c r="C3" s="368">
        <v>87888</v>
      </c>
      <c r="D3" s="368">
        <v>13375865.873</v>
      </c>
    </row>
    <row r="4" spans="1:4" s="2" customFormat="1" ht="21" customHeight="1" x14ac:dyDescent="0.25">
      <c r="A4" s="20" t="s">
        <v>15</v>
      </c>
      <c r="B4" s="23" t="s">
        <v>309</v>
      </c>
      <c r="C4" s="184">
        <v>21428</v>
      </c>
      <c r="D4" s="184">
        <v>1415800</v>
      </c>
    </row>
    <row r="5" spans="1:4" s="2" customFormat="1" ht="21" customHeight="1" x14ac:dyDescent="0.25">
      <c r="A5" s="20" t="s">
        <v>16</v>
      </c>
      <c r="B5" s="23" t="s">
        <v>310</v>
      </c>
      <c r="C5" s="184">
        <v>0</v>
      </c>
      <c r="D5" s="184">
        <v>0</v>
      </c>
    </row>
    <row r="6" spans="1:4" s="2" customFormat="1" ht="21" customHeight="1" x14ac:dyDescent="0.25">
      <c r="A6" s="20" t="s">
        <v>41</v>
      </c>
      <c r="B6" s="23" t="s">
        <v>311</v>
      </c>
      <c r="C6" s="369"/>
      <c r="D6" s="184">
        <v>10206302.873</v>
      </c>
    </row>
    <row r="7" spans="1:4" s="16" customFormat="1" ht="21" customHeight="1" x14ac:dyDescent="0.25">
      <c r="A7" s="20" t="s">
        <v>43</v>
      </c>
      <c r="B7" s="23" t="s">
        <v>312</v>
      </c>
      <c r="C7" s="184">
        <v>65360</v>
      </c>
      <c r="D7" s="184">
        <v>1753763</v>
      </c>
    </row>
    <row r="8" spans="1:4" s="2" customFormat="1" ht="21" customHeight="1" x14ac:dyDescent="0.25">
      <c r="A8" s="20" t="s">
        <v>44</v>
      </c>
      <c r="B8" s="23" t="s">
        <v>313</v>
      </c>
      <c r="C8" s="184">
        <v>0</v>
      </c>
      <c r="D8" s="184">
        <v>0</v>
      </c>
    </row>
    <row r="9" spans="1:4" s="2" customFormat="1" ht="21" customHeight="1" x14ac:dyDescent="0.25">
      <c r="A9" s="20" t="s">
        <v>77</v>
      </c>
      <c r="B9" s="23" t="s">
        <v>314</v>
      </c>
      <c r="C9" s="184">
        <v>1100</v>
      </c>
      <c r="D9" s="369"/>
    </row>
    <row r="10" spans="1:4" s="2" customFormat="1" ht="21" customHeight="1" x14ac:dyDescent="0.25">
      <c r="A10" s="20" t="s">
        <v>80</v>
      </c>
      <c r="B10" s="23" t="s">
        <v>315</v>
      </c>
      <c r="C10" s="369"/>
      <c r="D10" s="184">
        <v>0</v>
      </c>
    </row>
    <row r="11" spans="1:4" s="2" customFormat="1" ht="21" customHeight="1" x14ac:dyDescent="0.25">
      <c r="A11" s="20" t="s">
        <v>83</v>
      </c>
      <c r="B11" s="23" t="s">
        <v>316</v>
      </c>
      <c r="C11" s="184">
        <v>0</v>
      </c>
      <c r="D11" s="184">
        <v>0</v>
      </c>
    </row>
    <row r="12" spans="1:4" s="16" customFormat="1" ht="21" customHeight="1" x14ac:dyDescent="0.25">
      <c r="A12" s="21" t="s">
        <v>14</v>
      </c>
      <c r="B12" s="22" t="s">
        <v>46</v>
      </c>
      <c r="C12" s="368">
        <v>0</v>
      </c>
      <c r="D12" s="368">
        <v>0</v>
      </c>
    </row>
    <row r="13" spans="1:4" s="16" customFormat="1" ht="21" customHeight="1" x14ac:dyDescent="0.25">
      <c r="A13" s="20" t="s">
        <v>17</v>
      </c>
      <c r="B13" s="24" t="s">
        <v>45</v>
      </c>
      <c r="C13" s="186">
        <v>0</v>
      </c>
      <c r="D13" s="184">
        <v>0</v>
      </c>
    </row>
    <row r="14" spans="1:4" s="16" customFormat="1" ht="21" customHeight="1" x14ac:dyDescent="0.25">
      <c r="A14" s="20" t="s">
        <v>18</v>
      </c>
      <c r="B14" s="24" t="s">
        <v>86</v>
      </c>
      <c r="C14" s="186">
        <v>0</v>
      </c>
      <c r="D14" s="184">
        <v>0</v>
      </c>
    </row>
    <row r="15" spans="1:4" s="13" customFormat="1" ht="21" customHeight="1" x14ac:dyDescent="0.2">
      <c r="A15" s="20" t="s">
        <v>111</v>
      </c>
      <c r="B15" s="23" t="s">
        <v>109</v>
      </c>
      <c r="C15" s="186">
        <v>0</v>
      </c>
      <c r="D15" s="184">
        <v>0</v>
      </c>
    </row>
    <row r="16" spans="1:4" s="14" customFormat="1" ht="21" customHeight="1" x14ac:dyDescent="0.25">
      <c r="A16" s="21" t="s">
        <v>19</v>
      </c>
      <c r="B16" s="22" t="s">
        <v>84</v>
      </c>
      <c r="C16" s="368">
        <v>17681</v>
      </c>
      <c r="D16" s="368">
        <v>2991049</v>
      </c>
    </row>
    <row r="17" spans="1:4" s="14" customFormat="1" ht="21" customHeight="1" x14ac:dyDescent="0.25">
      <c r="A17" s="20" t="s">
        <v>47</v>
      </c>
      <c r="B17" s="23" t="s">
        <v>66</v>
      </c>
      <c r="C17" s="184">
        <v>0</v>
      </c>
      <c r="D17" s="184">
        <v>0</v>
      </c>
    </row>
    <row r="18" spans="1:4" s="14" customFormat="1" ht="21" customHeight="1" x14ac:dyDescent="0.25">
      <c r="A18" s="20" t="s">
        <v>48</v>
      </c>
      <c r="B18" s="23" t="s">
        <v>67</v>
      </c>
      <c r="C18" s="184">
        <v>0</v>
      </c>
      <c r="D18" s="184">
        <v>0</v>
      </c>
    </row>
    <row r="19" spans="1:4" s="15" customFormat="1" ht="21" customHeight="1" x14ac:dyDescent="0.25">
      <c r="A19" s="20" t="s">
        <v>92</v>
      </c>
      <c r="B19" s="23" t="s">
        <v>79</v>
      </c>
      <c r="C19" s="369"/>
      <c r="D19" s="184">
        <v>2637427</v>
      </c>
    </row>
    <row r="20" spans="1:4" ht="21" customHeight="1" x14ac:dyDescent="0.25">
      <c r="A20" s="20" t="s">
        <v>93</v>
      </c>
      <c r="B20" s="23" t="s">
        <v>68</v>
      </c>
      <c r="C20" s="184">
        <v>17681</v>
      </c>
      <c r="D20" s="184">
        <v>353622</v>
      </c>
    </row>
    <row r="21" spans="1:4" ht="21" customHeight="1" x14ac:dyDescent="0.25">
      <c r="A21" s="20" t="s">
        <v>112</v>
      </c>
      <c r="B21" s="23" t="s">
        <v>69</v>
      </c>
      <c r="C21" s="184">
        <v>0</v>
      </c>
      <c r="D21" s="184">
        <v>0</v>
      </c>
    </row>
    <row r="22" spans="1:4" ht="21" customHeight="1" x14ac:dyDescent="0.25">
      <c r="A22" s="20" t="s">
        <v>113</v>
      </c>
      <c r="B22" s="23" t="s">
        <v>70</v>
      </c>
      <c r="C22" s="184">
        <v>0</v>
      </c>
      <c r="D22" s="184">
        <v>0</v>
      </c>
    </row>
    <row r="23" spans="1:4" s="2" customFormat="1" ht="21" customHeight="1" x14ac:dyDescent="0.25">
      <c r="A23" s="20" t="s">
        <v>114</v>
      </c>
      <c r="B23" s="23" t="s">
        <v>71</v>
      </c>
      <c r="C23" s="184">
        <v>0</v>
      </c>
      <c r="D23" s="184">
        <v>0</v>
      </c>
    </row>
    <row r="24" spans="1:4" s="2" customFormat="1" ht="21" customHeight="1" x14ac:dyDescent="0.25">
      <c r="A24" s="20" t="s">
        <v>115</v>
      </c>
      <c r="B24" s="23" t="s">
        <v>78</v>
      </c>
      <c r="C24" s="369"/>
      <c r="D24" s="184">
        <v>0</v>
      </c>
    </row>
    <row r="25" spans="1:4" s="2" customFormat="1" ht="21" customHeight="1" x14ac:dyDescent="0.25">
      <c r="A25" s="20" t="s">
        <v>116</v>
      </c>
      <c r="B25" s="23" t="s">
        <v>72</v>
      </c>
      <c r="C25" s="184">
        <v>0</v>
      </c>
      <c r="D25" s="184">
        <v>0</v>
      </c>
    </row>
    <row r="26" spans="1:4" s="2" customFormat="1" ht="21" customHeight="1" x14ac:dyDescent="0.25">
      <c r="A26" s="21" t="s">
        <v>22</v>
      </c>
      <c r="B26" s="22" t="s">
        <v>85</v>
      </c>
      <c r="C26" s="368">
        <v>0</v>
      </c>
      <c r="D26" s="368">
        <v>0</v>
      </c>
    </row>
    <row r="27" spans="1:4" s="2" customFormat="1" ht="21" customHeight="1" x14ac:dyDescent="0.25">
      <c r="A27" s="20" t="s">
        <v>49</v>
      </c>
      <c r="B27" s="23" t="s">
        <v>73</v>
      </c>
      <c r="C27" s="184">
        <v>0</v>
      </c>
      <c r="D27" s="184">
        <v>0</v>
      </c>
    </row>
    <row r="28" spans="1:4" s="2" customFormat="1" ht="21" customHeight="1" x14ac:dyDescent="0.25">
      <c r="A28" s="20" t="s">
        <v>50</v>
      </c>
      <c r="B28" s="23" t="s">
        <v>74</v>
      </c>
      <c r="C28" s="184">
        <v>0</v>
      </c>
      <c r="D28" s="184">
        <v>0</v>
      </c>
    </row>
    <row r="29" spans="1:4" s="2" customFormat="1" ht="21" customHeight="1" x14ac:dyDescent="0.25">
      <c r="A29" s="32" t="s">
        <v>23</v>
      </c>
      <c r="B29" s="33" t="s">
        <v>110</v>
      </c>
      <c r="C29" s="368">
        <v>3863166.0950000002</v>
      </c>
      <c r="D29" s="368">
        <v>188670412.67499998</v>
      </c>
    </row>
    <row r="30" spans="1:4" s="2" customFormat="1" ht="21" customHeight="1" x14ac:dyDescent="0.25">
      <c r="A30" s="30" t="s">
        <v>76</v>
      </c>
      <c r="B30" s="31" t="s">
        <v>63</v>
      </c>
      <c r="C30" s="184">
        <v>3863166.0950000002</v>
      </c>
      <c r="D30" s="184">
        <v>188670412.67499998</v>
      </c>
    </row>
    <row r="31" spans="1:4" s="2" customFormat="1" ht="21" customHeight="1" x14ac:dyDescent="0.25">
      <c r="A31" s="30" t="s">
        <v>51</v>
      </c>
      <c r="B31" s="31" t="s">
        <v>64</v>
      </c>
      <c r="C31" s="184">
        <v>0</v>
      </c>
      <c r="D31" s="184">
        <v>0</v>
      </c>
    </row>
    <row r="32" spans="1:4" s="2" customFormat="1" ht="21" customHeight="1" x14ac:dyDescent="0.25">
      <c r="A32" s="30" t="s">
        <v>52</v>
      </c>
      <c r="B32" s="31" t="s">
        <v>65</v>
      </c>
      <c r="C32" s="184">
        <v>0</v>
      </c>
      <c r="D32" s="184">
        <v>0</v>
      </c>
    </row>
    <row r="33" spans="1:5" s="2" customFormat="1" ht="21" customHeight="1" x14ac:dyDescent="0.25">
      <c r="A33" s="30" t="s">
        <v>117</v>
      </c>
      <c r="B33" s="31" t="s">
        <v>130</v>
      </c>
      <c r="C33" s="184">
        <v>0</v>
      </c>
      <c r="D33" s="184">
        <v>0</v>
      </c>
    </row>
    <row r="34" spans="1:5" s="2" customFormat="1" ht="21" customHeight="1" x14ac:dyDescent="0.25">
      <c r="A34" s="32" t="s">
        <v>24</v>
      </c>
      <c r="B34" s="33" t="s">
        <v>135</v>
      </c>
      <c r="C34" s="380">
        <v>5846258.7939999998</v>
      </c>
      <c r="D34" s="370">
        <v>612547402.85800004</v>
      </c>
    </row>
    <row r="35" spans="1:5" s="2" customFormat="1" ht="52.5" customHeight="1" x14ac:dyDescent="0.25">
      <c r="A35" s="522" t="s">
        <v>140</v>
      </c>
      <c r="B35" s="522"/>
      <c r="C35" s="522"/>
      <c r="D35" s="522"/>
    </row>
    <row r="36" spans="1:5" x14ac:dyDescent="0.25">
      <c r="A36" s="523" t="s">
        <v>300</v>
      </c>
      <c r="B36" s="523"/>
      <c r="C36" s="523"/>
      <c r="D36" s="523"/>
    </row>
    <row r="37" spans="1:5" x14ac:dyDescent="0.25">
      <c r="E37" s="1" t="s">
        <v>2</v>
      </c>
    </row>
  </sheetData>
  <sheetProtection selectLockedCells="1"/>
  <mergeCells count="4">
    <mergeCell ref="A1:D1"/>
    <mergeCell ref="A2:B2"/>
    <mergeCell ref="A35:D35"/>
    <mergeCell ref="A36:D36"/>
  </mergeCells>
  <phoneticPr fontId="8" type="noConversion"/>
  <pageMargins left="0.43307086614173229" right="0.23622047244094491" top="0.59055118110236227" bottom="0.59055118110236227" header="0.51181102362204722" footer="0.27559055118110237"/>
  <pageSetup paperSize="9" scale="90" orientation="portrait" verticalDpi="1200" r:id="rId1"/>
  <headerFooter differentFirst="1" alignWithMargins="0">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7030A0"/>
  </sheetPr>
  <dimension ref="A1:W22"/>
  <sheetViews>
    <sheetView view="pageBreakPreview" zoomScale="85" zoomScaleSheetLayoutView="85" workbookViewId="0">
      <selection activeCell="P1" sqref="P1:U1"/>
    </sheetView>
  </sheetViews>
  <sheetFormatPr defaultColWidth="9" defaultRowHeight="15.75" x14ac:dyDescent="0.25"/>
  <cols>
    <col min="1" max="1" width="3.875" style="4" customWidth="1"/>
    <col min="2" max="2" width="15.75" style="4" customWidth="1"/>
    <col min="3" max="3" width="8.125" style="4" customWidth="1"/>
    <col min="4" max="4" width="10.25" style="4" customWidth="1"/>
    <col min="5" max="5" width="10.625" style="4" customWidth="1"/>
    <col min="6" max="6" width="9.25" style="4" customWidth="1"/>
    <col min="7" max="8" width="7.875" style="4" customWidth="1"/>
    <col min="9" max="9" width="10.125" style="4" customWidth="1"/>
    <col min="10" max="10" width="9.375" style="4" customWidth="1"/>
    <col min="11" max="11" width="9.25" style="4" customWidth="1"/>
    <col min="12" max="12" width="9" style="4" customWidth="1"/>
    <col min="13" max="13" width="8.875" style="4" customWidth="1"/>
    <col min="14" max="14" width="9.25" style="8" customWidth="1"/>
    <col min="15" max="15" width="9.375" style="8" customWidth="1"/>
    <col min="16" max="16" width="6.75" style="8" customWidth="1"/>
    <col min="17" max="17" width="9.5" style="8" customWidth="1"/>
    <col min="18" max="18" width="7" style="8" customWidth="1"/>
    <col min="19" max="19" width="7.5" style="8" customWidth="1"/>
    <col min="20" max="20" width="8.625" style="8" customWidth="1"/>
    <col min="21" max="21" width="8.125" style="8" customWidth="1"/>
    <col min="22" max="16384" width="9" style="4"/>
  </cols>
  <sheetData>
    <row r="1" spans="1:23" ht="65.25" customHeight="1" x14ac:dyDescent="0.25">
      <c r="A1" s="524" t="s">
        <v>319</v>
      </c>
      <c r="B1" s="524"/>
      <c r="C1" s="524"/>
      <c r="D1" s="524"/>
      <c r="E1" s="440" t="str">
        <f>"KẾT QUẢ THI HÀNH  CHO NGÂN SÁCH NHÀ NƯỚC"&amp;CHAR(10)&amp;TT!C8</f>
        <v>KẾT QUẢ THI HÀNH  CHO NGÂN SÁCH NHÀ NƯỚC
Từ ngày 01/01/2022 đến ngày 02/06/2022</v>
      </c>
      <c r="F1" s="440"/>
      <c r="G1" s="440"/>
      <c r="H1" s="440"/>
      <c r="I1" s="440"/>
      <c r="J1" s="440"/>
      <c r="K1" s="440"/>
      <c r="L1" s="440"/>
      <c r="M1" s="440"/>
      <c r="N1" s="440"/>
      <c r="O1" s="440"/>
      <c r="P1" s="526" t="str">
        <f>TT!C2</f>
        <v>Đơn vị  báo cáo: CỤC THADS TỈNH KON TUM
Đơn vị nhận báo cáo: BAN PHÁP CHẾ HĐND TỈNH KON TUM</v>
      </c>
      <c r="Q1" s="526"/>
      <c r="R1" s="526"/>
      <c r="S1" s="526"/>
      <c r="T1" s="526"/>
      <c r="U1" s="526"/>
    </row>
    <row r="2" spans="1:23" ht="17.25" customHeight="1" x14ac:dyDescent="0.25">
      <c r="A2" s="138"/>
      <c r="B2" s="139"/>
      <c r="C2" s="139"/>
      <c r="D2" s="139"/>
      <c r="E2" s="140"/>
      <c r="F2" s="140"/>
      <c r="G2" s="140"/>
      <c r="H2" s="140"/>
      <c r="I2" s="141"/>
      <c r="J2" s="142">
        <f>COUNTBLANK(E9:U16)</f>
        <v>1</v>
      </c>
      <c r="K2" s="143"/>
      <c r="L2" s="143"/>
      <c r="M2" s="143"/>
      <c r="N2" s="197"/>
      <c r="O2" s="144"/>
      <c r="P2" s="527" t="s">
        <v>164</v>
      </c>
      <c r="Q2" s="527"/>
      <c r="R2" s="527"/>
      <c r="S2" s="527"/>
      <c r="T2" s="527"/>
      <c r="U2" s="527"/>
      <c r="V2" s="36"/>
    </row>
    <row r="3" spans="1:23" s="11" customFormat="1" ht="15.75" customHeight="1" x14ac:dyDescent="0.25">
      <c r="A3" s="457" t="s">
        <v>136</v>
      </c>
      <c r="B3" s="457" t="s">
        <v>157</v>
      </c>
      <c r="C3" s="525" t="s">
        <v>132</v>
      </c>
      <c r="D3" s="454" t="s">
        <v>134</v>
      </c>
      <c r="E3" s="465" t="s">
        <v>4</v>
      </c>
      <c r="F3" s="529"/>
      <c r="G3" s="454" t="s">
        <v>36</v>
      </c>
      <c r="H3" s="453" t="s">
        <v>158</v>
      </c>
      <c r="I3" s="454" t="s">
        <v>37</v>
      </c>
      <c r="J3" s="465" t="s">
        <v>4</v>
      </c>
      <c r="K3" s="466"/>
      <c r="L3" s="466"/>
      <c r="M3" s="466"/>
      <c r="N3" s="466"/>
      <c r="O3" s="466"/>
      <c r="P3" s="466"/>
      <c r="Q3" s="466"/>
      <c r="R3" s="466"/>
      <c r="S3" s="466"/>
      <c r="T3" s="460" t="s">
        <v>103</v>
      </c>
      <c r="U3" s="463" t="s">
        <v>160</v>
      </c>
    </row>
    <row r="4" spans="1:23" s="12" customFormat="1" ht="15.75" customHeight="1" x14ac:dyDescent="0.25">
      <c r="A4" s="458"/>
      <c r="B4" s="458"/>
      <c r="C4" s="525"/>
      <c r="D4" s="454"/>
      <c r="E4" s="454" t="s">
        <v>137</v>
      </c>
      <c r="F4" s="454" t="s">
        <v>62</v>
      </c>
      <c r="G4" s="454"/>
      <c r="H4" s="453"/>
      <c r="I4" s="454"/>
      <c r="J4" s="454" t="s">
        <v>61</v>
      </c>
      <c r="K4" s="454" t="s">
        <v>4</v>
      </c>
      <c r="L4" s="454"/>
      <c r="M4" s="454"/>
      <c r="N4" s="454"/>
      <c r="O4" s="454"/>
      <c r="P4" s="454"/>
      <c r="Q4" s="453" t="s">
        <v>139</v>
      </c>
      <c r="R4" s="528" t="s">
        <v>306</v>
      </c>
      <c r="S4" s="468" t="s">
        <v>81</v>
      </c>
      <c r="T4" s="461"/>
      <c r="U4" s="464"/>
    </row>
    <row r="5" spans="1:23" s="11" customFormat="1" ht="15.75" customHeight="1" x14ac:dyDescent="0.25">
      <c r="A5" s="458"/>
      <c r="B5" s="458"/>
      <c r="C5" s="525"/>
      <c r="D5" s="454"/>
      <c r="E5" s="454"/>
      <c r="F5" s="454"/>
      <c r="G5" s="454"/>
      <c r="H5" s="453"/>
      <c r="I5" s="454"/>
      <c r="J5" s="454"/>
      <c r="K5" s="454" t="s">
        <v>96</v>
      </c>
      <c r="L5" s="454" t="s">
        <v>4</v>
      </c>
      <c r="M5" s="454"/>
      <c r="N5" s="454"/>
      <c r="O5" s="454" t="s">
        <v>42</v>
      </c>
      <c r="P5" s="454" t="s">
        <v>46</v>
      </c>
      <c r="Q5" s="453"/>
      <c r="R5" s="528"/>
      <c r="S5" s="468"/>
      <c r="T5" s="461"/>
      <c r="U5" s="464"/>
    </row>
    <row r="6" spans="1:23" s="11" customFormat="1" ht="15.75" customHeight="1" x14ac:dyDescent="0.25">
      <c r="A6" s="458"/>
      <c r="B6" s="458"/>
      <c r="C6" s="525"/>
      <c r="D6" s="454"/>
      <c r="E6" s="454"/>
      <c r="F6" s="454"/>
      <c r="G6" s="454"/>
      <c r="H6" s="453"/>
      <c r="I6" s="454"/>
      <c r="J6" s="454"/>
      <c r="K6" s="454"/>
      <c r="L6" s="454"/>
      <c r="M6" s="454"/>
      <c r="N6" s="454"/>
      <c r="O6" s="454"/>
      <c r="P6" s="454"/>
      <c r="Q6" s="453"/>
      <c r="R6" s="528"/>
      <c r="S6" s="468"/>
      <c r="T6" s="461"/>
      <c r="U6" s="464"/>
    </row>
    <row r="7" spans="1:23" s="11" customFormat="1" ht="63" customHeight="1" x14ac:dyDescent="0.25">
      <c r="A7" s="459"/>
      <c r="B7" s="459"/>
      <c r="C7" s="525"/>
      <c r="D7" s="454"/>
      <c r="E7" s="454"/>
      <c r="F7" s="454"/>
      <c r="G7" s="454"/>
      <c r="H7" s="453"/>
      <c r="I7" s="454"/>
      <c r="J7" s="454"/>
      <c r="K7" s="454"/>
      <c r="L7" s="60" t="s">
        <v>39</v>
      </c>
      <c r="M7" s="60" t="s">
        <v>138</v>
      </c>
      <c r="N7" s="60" t="s">
        <v>156</v>
      </c>
      <c r="O7" s="454"/>
      <c r="P7" s="454"/>
      <c r="Q7" s="453"/>
      <c r="R7" s="528"/>
      <c r="S7" s="468"/>
      <c r="T7" s="462"/>
      <c r="U7" s="464"/>
      <c r="W7" s="45"/>
    </row>
    <row r="8" spans="1:23" ht="14.25" customHeight="1" x14ac:dyDescent="0.25">
      <c r="A8" s="478" t="s">
        <v>3</v>
      </c>
      <c r="B8" s="479"/>
      <c r="C8" s="172" t="s">
        <v>13</v>
      </c>
      <c r="D8" s="172" t="s">
        <v>14</v>
      </c>
      <c r="E8" s="172" t="s">
        <v>19</v>
      </c>
      <c r="F8" s="172" t="s">
        <v>22</v>
      </c>
      <c r="G8" s="172" t="s">
        <v>23</v>
      </c>
      <c r="H8" s="172" t="s">
        <v>24</v>
      </c>
      <c r="I8" s="172" t="s">
        <v>25</v>
      </c>
      <c r="J8" s="172" t="s">
        <v>26</v>
      </c>
      <c r="K8" s="172" t="s">
        <v>27</v>
      </c>
      <c r="L8" s="172" t="s">
        <v>29</v>
      </c>
      <c r="M8" s="172" t="s">
        <v>30</v>
      </c>
      <c r="N8" s="172" t="s">
        <v>104</v>
      </c>
      <c r="O8" s="172" t="s">
        <v>101</v>
      </c>
      <c r="P8" s="172" t="s">
        <v>105</v>
      </c>
      <c r="Q8" s="172" t="s">
        <v>106</v>
      </c>
      <c r="R8" s="172" t="s">
        <v>107</v>
      </c>
      <c r="S8" s="172" t="s">
        <v>118</v>
      </c>
      <c r="T8" s="172" t="s">
        <v>131</v>
      </c>
      <c r="U8" s="172" t="s">
        <v>133</v>
      </c>
    </row>
    <row r="9" spans="1:23" ht="22.5" customHeight="1" x14ac:dyDescent="0.25">
      <c r="A9" s="44" t="s">
        <v>0</v>
      </c>
      <c r="B9" s="66" t="s">
        <v>94</v>
      </c>
      <c r="C9" s="196">
        <v>574</v>
      </c>
      <c r="D9" s="373">
        <v>1404</v>
      </c>
      <c r="E9" s="196">
        <v>474</v>
      </c>
      <c r="F9" s="196">
        <v>930</v>
      </c>
      <c r="G9" s="196">
        <v>23</v>
      </c>
      <c r="H9" s="196">
        <v>7</v>
      </c>
      <c r="I9" s="373">
        <v>1374</v>
      </c>
      <c r="J9" s="373">
        <v>1146</v>
      </c>
      <c r="K9" s="373">
        <v>736</v>
      </c>
      <c r="L9" s="204">
        <v>734</v>
      </c>
      <c r="M9" s="204">
        <v>2</v>
      </c>
      <c r="N9" s="381"/>
      <c r="O9" s="204">
        <v>410</v>
      </c>
      <c r="P9" s="204">
        <v>0</v>
      </c>
      <c r="Q9" s="204">
        <v>227</v>
      </c>
      <c r="R9" s="204">
        <v>1</v>
      </c>
      <c r="S9" s="204">
        <v>0</v>
      </c>
      <c r="T9" s="373">
        <v>638</v>
      </c>
      <c r="U9" s="375">
        <f>IF(J9&lt;&gt;0,K9/J9,"")</f>
        <v>0.64223385689354273</v>
      </c>
    </row>
    <row r="10" spans="1:23" s="67" customFormat="1" ht="22.5" customHeight="1" x14ac:dyDescent="0.25">
      <c r="A10" s="137" t="s">
        <v>1</v>
      </c>
      <c r="B10" s="66" t="s">
        <v>95</v>
      </c>
      <c r="C10" s="373">
        <v>0</v>
      </c>
      <c r="D10" s="373">
        <v>15724048.116</v>
      </c>
      <c r="E10" s="373">
        <v>8041302.9380000001</v>
      </c>
      <c r="F10" s="373">
        <v>7682745.1779999994</v>
      </c>
      <c r="G10" s="373">
        <v>1403368</v>
      </c>
      <c r="H10" s="373">
        <v>8600</v>
      </c>
      <c r="I10" s="373">
        <v>14312080.116</v>
      </c>
      <c r="J10" s="373">
        <v>11258275.995000001</v>
      </c>
      <c r="K10" s="373">
        <v>5340164.5480000004</v>
      </c>
      <c r="L10" s="373">
        <v>5317637.5480000004</v>
      </c>
      <c r="M10" s="373">
        <v>22527</v>
      </c>
      <c r="N10" s="373">
        <v>0</v>
      </c>
      <c r="O10" s="373">
        <v>5918111.4470000006</v>
      </c>
      <c r="P10" s="373">
        <v>0</v>
      </c>
      <c r="Q10" s="373">
        <v>3036123.1210000003</v>
      </c>
      <c r="R10" s="373">
        <v>17681</v>
      </c>
      <c r="S10" s="373">
        <v>0</v>
      </c>
      <c r="T10" s="373">
        <v>8971915.568</v>
      </c>
      <c r="U10" s="375">
        <f t="shared" ref="U10:U16" si="0">IF(J10&lt;&gt;0,K10/J10,"")</f>
        <v>0.47433235340576674</v>
      </c>
    </row>
    <row r="11" spans="1:23" ht="22.5" customHeight="1" x14ac:dyDescent="0.25">
      <c r="A11" s="48" t="s">
        <v>13</v>
      </c>
      <c r="B11" s="57" t="s">
        <v>54</v>
      </c>
      <c r="C11" s="373"/>
      <c r="D11" s="373">
        <v>9841604.0899999999</v>
      </c>
      <c r="E11" s="196">
        <v>6820560.9120000005</v>
      </c>
      <c r="F11" s="196">
        <v>3021043.1779999998</v>
      </c>
      <c r="G11" s="196">
        <v>267868</v>
      </c>
      <c r="H11" s="196">
        <v>1400</v>
      </c>
      <c r="I11" s="373">
        <v>9572336.0900000017</v>
      </c>
      <c r="J11" s="373">
        <v>6855654.995000001</v>
      </c>
      <c r="K11" s="373">
        <v>2048906.548</v>
      </c>
      <c r="L11" s="196">
        <v>2048306.548</v>
      </c>
      <c r="M11" s="196">
        <v>600</v>
      </c>
      <c r="N11" s="196">
        <v>0</v>
      </c>
      <c r="O11" s="196">
        <v>4806748.4470000006</v>
      </c>
      <c r="P11" s="196">
        <v>0</v>
      </c>
      <c r="Q11" s="196">
        <v>2699000.0950000002</v>
      </c>
      <c r="R11" s="196">
        <v>17681</v>
      </c>
      <c r="S11" s="196">
        <v>0</v>
      </c>
      <c r="T11" s="373">
        <v>7523429.5420000013</v>
      </c>
      <c r="U11" s="375">
        <f t="shared" si="0"/>
        <v>0.29886371900195069</v>
      </c>
    </row>
    <row r="12" spans="1:23" ht="22.5" customHeight="1" x14ac:dyDescent="0.25">
      <c r="A12" s="48" t="s">
        <v>14</v>
      </c>
      <c r="B12" s="57" t="s">
        <v>55</v>
      </c>
      <c r="C12" s="373"/>
      <c r="D12" s="373">
        <v>10502</v>
      </c>
      <c r="E12" s="196">
        <v>1</v>
      </c>
      <c r="F12" s="196">
        <v>10501</v>
      </c>
      <c r="G12" s="196">
        <v>0</v>
      </c>
      <c r="H12" s="196">
        <v>0</v>
      </c>
      <c r="I12" s="373">
        <v>10502</v>
      </c>
      <c r="J12" s="373">
        <v>10502</v>
      </c>
      <c r="K12" s="373">
        <v>10501</v>
      </c>
      <c r="L12" s="196">
        <v>10501</v>
      </c>
      <c r="M12" s="196">
        <v>0</v>
      </c>
      <c r="N12" s="196">
        <v>0</v>
      </c>
      <c r="O12" s="196">
        <v>1</v>
      </c>
      <c r="P12" s="196">
        <v>0</v>
      </c>
      <c r="Q12" s="196">
        <v>0</v>
      </c>
      <c r="R12" s="196">
        <v>0</v>
      </c>
      <c r="S12" s="196">
        <v>0</v>
      </c>
      <c r="T12" s="373">
        <v>1</v>
      </c>
      <c r="U12" s="375">
        <f t="shared" si="0"/>
        <v>0.99990478004189676</v>
      </c>
    </row>
    <row r="13" spans="1:23" ht="22.5" customHeight="1" x14ac:dyDescent="0.25">
      <c r="A13" s="48" t="s">
        <v>19</v>
      </c>
      <c r="B13" s="57" t="s">
        <v>56</v>
      </c>
      <c r="C13" s="373"/>
      <c r="D13" s="373">
        <v>2052665</v>
      </c>
      <c r="E13" s="196">
        <v>282664</v>
      </c>
      <c r="F13" s="196">
        <v>1770001</v>
      </c>
      <c r="G13" s="196">
        <v>1110000</v>
      </c>
      <c r="H13" s="196">
        <v>0</v>
      </c>
      <c r="I13" s="373">
        <v>942665</v>
      </c>
      <c r="J13" s="373">
        <v>846702</v>
      </c>
      <c r="K13" s="373">
        <v>181001</v>
      </c>
      <c r="L13" s="196">
        <v>181001</v>
      </c>
      <c r="M13" s="196">
        <v>0</v>
      </c>
      <c r="N13" s="196">
        <v>0</v>
      </c>
      <c r="O13" s="196">
        <v>665701</v>
      </c>
      <c r="P13" s="196">
        <v>0</v>
      </c>
      <c r="Q13" s="196">
        <v>95963</v>
      </c>
      <c r="R13" s="196">
        <v>0</v>
      </c>
      <c r="S13" s="196">
        <v>0</v>
      </c>
      <c r="T13" s="373">
        <v>761664</v>
      </c>
      <c r="U13" s="375">
        <f t="shared" si="0"/>
        <v>0.21377178747658562</v>
      </c>
    </row>
    <row r="14" spans="1:23" ht="22.5" customHeight="1" x14ac:dyDescent="0.25">
      <c r="A14" s="48" t="s">
        <v>22</v>
      </c>
      <c r="B14" s="57" t="s">
        <v>57</v>
      </c>
      <c r="C14" s="373"/>
      <c r="D14" s="373">
        <v>3083555.0260000001</v>
      </c>
      <c r="E14" s="196">
        <v>305853.02600000001</v>
      </c>
      <c r="F14" s="196">
        <v>2777702</v>
      </c>
      <c r="G14" s="196">
        <v>700</v>
      </c>
      <c r="H14" s="196">
        <v>7200</v>
      </c>
      <c r="I14" s="373">
        <v>3075655.0260000001</v>
      </c>
      <c r="J14" s="373">
        <v>3025170</v>
      </c>
      <c r="K14" s="373">
        <v>3001130</v>
      </c>
      <c r="L14" s="196">
        <v>2979203</v>
      </c>
      <c r="M14" s="196">
        <v>21927</v>
      </c>
      <c r="N14" s="196">
        <v>0</v>
      </c>
      <c r="O14" s="196">
        <v>24040</v>
      </c>
      <c r="P14" s="196">
        <v>0</v>
      </c>
      <c r="Q14" s="196">
        <v>50485.025999999998</v>
      </c>
      <c r="R14" s="196">
        <v>0</v>
      </c>
      <c r="S14" s="196">
        <v>0</v>
      </c>
      <c r="T14" s="373">
        <v>74525.025999999998</v>
      </c>
      <c r="U14" s="375">
        <f t="shared" si="0"/>
        <v>0.99205333915118821</v>
      </c>
    </row>
    <row r="15" spans="1:23" ht="22.5" customHeight="1" x14ac:dyDescent="0.25">
      <c r="A15" s="48" t="s">
        <v>23</v>
      </c>
      <c r="B15" s="57" t="s">
        <v>60</v>
      </c>
      <c r="C15" s="373"/>
      <c r="D15" s="373">
        <v>241256</v>
      </c>
      <c r="E15" s="196">
        <v>194016</v>
      </c>
      <c r="F15" s="196">
        <v>47240</v>
      </c>
      <c r="G15" s="196">
        <v>24800</v>
      </c>
      <c r="H15" s="196">
        <v>0</v>
      </c>
      <c r="I15" s="373">
        <v>216456</v>
      </c>
      <c r="J15" s="373">
        <v>25781</v>
      </c>
      <c r="K15" s="373">
        <v>25780</v>
      </c>
      <c r="L15" s="196">
        <v>25780</v>
      </c>
      <c r="M15" s="196">
        <v>0</v>
      </c>
      <c r="N15" s="196">
        <v>0</v>
      </c>
      <c r="O15" s="196">
        <v>1</v>
      </c>
      <c r="P15" s="196">
        <v>0</v>
      </c>
      <c r="Q15" s="196">
        <v>190675</v>
      </c>
      <c r="R15" s="196">
        <v>0</v>
      </c>
      <c r="S15" s="196">
        <v>0</v>
      </c>
      <c r="T15" s="373">
        <v>190676</v>
      </c>
      <c r="U15" s="375">
        <f t="shared" si="0"/>
        <v>0.99996121174508357</v>
      </c>
    </row>
    <row r="16" spans="1:23" ht="22.5" customHeight="1" x14ac:dyDescent="0.25">
      <c r="A16" s="48" t="s">
        <v>24</v>
      </c>
      <c r="B16" s="57" t="s">
        <v>58</v>
      </c>
      <c r="C16" s="373"/>
      <c r="D16" s="373">
        <v>494466</v>
      </c>
      <c r="E16" s="196">
        <v>438208</v>
      </c>
      <c r="F16" s="196">
        <v>56258</v>
      </c>
      <c r="G16" s="196">
        <v>0</v>
      </c>
      <c r="H16" s="196">
        <v>0</v>
      </c>
      <c r="I16" s="373">
        <v>494466</v>
      </c>
      <c r="J16" s="373">
        <v>494466</v>
      </c>
      <c r="K16" s="373">
        <v>72846</v>
      </c>
      <c r="L16" s="196">
        <v>72846</v>
      </c>
      <c r="M16" s="196">
        <v>0</v>
      </c>
      <c r="N16" s="196">
        <v>0</v>
      </c>
      <c r="O16" s="196">
        <v>421620</v>
      </c>
      <c r="P16" s="196">
        <v>0</v>
      </c>
      <c r="Q16" s="196">
        <v>0</v>
      </c>
      <c r="R16" s="196">
        <v>0</v>
      </c>
      <c r="S16" s="196">
        <v>0</v>
      </c>
      <c r="T16" s="373">
        <v>421620</v>
      </c>
      <c r="U16" s="375">
        <f t="shared" si="0"/>
        <v>0.14732256616228417</v>
      </c>
    </row>
    <row r="17" spans="1:21" s="5" customFormat="1" ht="21" customHeight="1" x14ac:dyDescent="0.25">
      <c r="A17" s="476" t="str">
        <f>TT!C7</f>
        <v>Kon Tum, ngày 15 tháng 06 năm 2022</v>
      </c>
      <c r="B17" s="477"/>
      <c r="C17" s="477"/>
      <c r="D17" s="477"/>
      <c r="E17" s="477"/>
      <c r="F17" s="187"/>
      <c r="G17" s="187"/>
      <c r="H17" s="187"/>
      <c r="I17" s="188"/>
      <c r="J17" s="188"/>
      <c r="K17" s="188"/>
      <c r="L17" s="188"/>
      <c r="M17" s="188"/>
      <c r="N17" s="469" t="str">
        <f>TT!C4</f>
        <v>Kon Tum, ngày 15 tháng 06 năm 2022</v>
      </c>
      <c r="O17" s="470"/>
      <c r="P17" s="470"/>
      <c r="Q17" s="470"/>
      <c r="R17" s="470"/>
      <c r="S17" s="470"/>
      <c r="T17" s="470"/>
      <c r="U17" s="198"/>
    </row>
    <row r="18" spans="1:21" ht="15.75" customHeight="1" x14ac:dyDescent="0.25">
      <c r="A18" s="473" t="str">
        <f>TT!A6</f>
        <v>NGƯỜI LẬP BIỂU</v>
      </c>
      <c r="B18" s="474"/>
      <c r="C18" s="474"/>
      <c r="D18" s="474"/>
      <c r="E18" s="474"/>
      <c r="F18" s="189"/>
      <c r="G18" s="189"/>
      <c r="H18" s="189"/>
      <c r="I18" s="144"/>
      <c r="J18" s="144"/>
      <c r="K18" s="144"/>
      <c r="L18" s="144"/>
      <c r="M18" s="144"/>
      <c r="N18" s="472" t="str">
        <f>TT!C5</f>
        <v>CỤC TRƯỞNG</v>
      </c>
      <c r="O18" s="472"/>
      <c r="P18" s="472"/>
      <c r="Q18" s="472"/>
      <c r="R18" s="472"/>
      <c r="S18" s="472"/>
      <c r="T18" s="472"/>
      <c r="U18" s="199"/>
    </row>
    <row r="19" spans="1:21" ht="79.5" customHeight="1" x14ac:dyDescent="0.25">
      <c r="A19" s="190"/>
      <c r="B19" s="190"/>
      <c r="C19" s="190"/>
      <c r="D19" s="190"/>
      <c r="E19" s="190"/>
      <c r="F19" s="138"/>
      <c r="G19" s="138"/>
      <c r="H19" s="138"/>
      <c r="I19" s="144"/>
      <c r="J19" s="144"/>
      <c r="K19" s="144"/>
      <c r="L19" s="144"/>
      <c r="M19" s="144"/>
      <c r="N19" s="144"/>
      <c r="O19" s="144"/>
      <c r="P19" s="191"/>
      <c r="Q19" s="138"/>
      <c r="R19" s="144"/>
      <c r="S19" s="140"/>
      <c r="T19" s="140"/>
      <c r="U19" s="140"/>
    </row>
    <row r="20" spans="1:21" ht="15.75" customHeight="1" x14ac:dyDescent="0.25">
      <c r="A20" s="475" t="str">
        <f>TT!C6</f>
        <v>PHẠM ANH VŨ</v>
      </c>
      <c r="B20" s="475"/>
      <c r="C20" s="475"/>
      <c r="D20" s="475"/>
      <c r="E20" s="475"/>
      <c r="F20" s="192" t="s">
        <v>2</v>
      </c>
      <c r="G20" s="192"/>
      <c r="H20" s="192"/>
      <c r="I20" s="192"/>
      <c r="J20" s="192"/>
      <c r="K20" s="192"/>
      <c r="L20" s="192"/>
      <c r="M20" s="192"/>
      <c r="N20" s="467" t="str">
        <f>TT!C3</f>
        <v>CAO MINH HOÀNG TÙNG</v>
      </c>
      <c r="O20" s="467"/>
      <c r="P20" s="467"/>
      <c r="Q20" s="467"/>
      <c r="R20" s="467"/>
      <c r="S20" s="467"/>
      <c r="T20" s="467"/>
      <c r="U20" s="200"/>
    </row>
    <row r="21" spans="1:21" x14ac:dyDescent="0.25">
      <c r="A21" s="201"/>
      <c r="B21" s="201"/>
      <c r="C21" s="201"/>
      <c r="D21" s="201"/>
      <c r="E21" s="201"/>
      <c r="F21" s="201"/>
      <c r="G21" s="201"/>
      <c r="H21" s="201"/>
      <c r="I21" s="201"/>
      <c r="J21" s="201"/>
      <c r="K21" s="201"/>
      <c r="L21" s="201"/>
      <c r="M21" s="201"/>
      <c r="N21" s="202"/>
      <c r="O21" s="202"/>
      <c r="P21" s="202"/>
      <c r="Q21" s="202"/>
      <c r="R21" s="202"/>
      <c r="S21" s="202"/>
      <c r="T21" s="202"/>
      <c r="U21" s="202"/>
    </row>
    <row r="22" spans="1:21" x14ac:dyDescent="0.25">
      <c r="A22" s="244" t="s">
        <v>301</v>
      </c>
      <c r="B22" s="244"/>
      <c r="C22" s="244"/>
      <c r="D22" s="244"/>
      <c r="E22" s="201"/>
      <c r="F22" s="201"/>
      <c r="G22" s="201"/>
      <c r="H22" s="201"/>
      <c r="I22" s="201"/>
      <c r="J22" s="201"/>
      <c r="K22" s="201"/>
      <c r="L22" s="201"/>
      <c r="M22" s="201"/>
      <c r="N22" s="202"/>
      <c r="O22" s="202"/>
      <c r="P22" s="202"/>
      <c r="Q22" s="202"/>
      <c r="R22" s="202"/>
      <c r="S22" s="202"/>
      <c r="T22" s="202"/>
      <c r="U22" s="202"/>
    </row>
  </sheetData>
  <sheetProtection selectLockedCells="1"/>
  <mergeCells count="33">
    <mergeCell ref="H3:H7"/>
    <mergeCell ref="I3:I7"/>
    <mergeCell ref="L5:N6"/>
    <mergeCell ref="K5:K7"/>
    <mergeCell ref="A20:E20"/>
    <mergeCell ref="N20:T20"/>
    <mergeCell ref="E3:F3"/>
    <mergeCell ref="A17:E17"/>
    <mergeCell ref="N17:T17"/>
    <mergeCell ref="A3:A7"/>
    <mergeCell ref="B3:B7"/>
    <mergeCell ref="A18:E18"/>
    <mergeCell ref="N18:T18"/>
    <mergeCell ref="A8:B8"/>
    <mergeCell ref="O5:O7"/>
    <mergeCell ref="P5:P7"/>
    <mergeCell ref="T3:T7"/>
    <mergeCell ref="D3:D7"/>
    <mergeCell ref="E4:E7"/>
    <mergeCell ref="U3:U7"/>
    <mergeCell ref="J3:S3"/>
    <mergeCell ref="A1:D1"/>
    <mergeCell ref="C3:C7"/>
    <mergeCell ref="K4:P4"/>
    <mergeCell ref="J4:J7"/>
    <mergeCell ref="G3:G7"/>
    <mergeCell ref="F4:F7"/>
    <mergeCell ref="E1:O1"/>
    <mergeCell ref="P1:U1"/>
    <mergeCell ref="P2:U2"/>
    <mergeCell ref="Q4:Q7"/>
    <mergeCell ref="R4:R7"/>
    <mergeCell ref="S4:S7"/>
  </mergeCells>
  <pageMargins left="0.39370078740157499" right="0.39370078740157499" top="0.41" bottom="0.45" header="0.31496062992126" footer="0.31496062992126"/>
  <pageSetup paperSize="9" scale="70" orientation="landscape" r:id="rId1"/>
  <ignoredErrors>
    <ignoredError sqref="C8:U8" numberStoredAsText="1"/>
    <ignoredError sqref="U10:U16 U9"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sheetPr>
  <dimension ref="A1:X24"/>
  <sheetViews>
    <sheetView view="pageBreakPreview" topLeftCell="A4" zoomScaleSheetLayoutView="100" workbookViewId="0">
      <selection activeCell="A9" sqref="A9:V22"/>
    </sheetView>
  </sheetViews>
  <sheetFormatPr defaultColWidth="9" defaultRowHeight="15.75" x14ac:dyDescent="0.25"/>
  <cols>
    <col min="1" max="1" width="3.25" style="4" customWidth="1"/>
    <col min="2" max="2" width="13.375" style="4" customWidth="1"/>
    <col min="3" max="3" width="6.5" style="4" customWidth="1"/>
    <col min="4" max="4" width="6" style="4" customWidth="1"/>
    <col min="5" max="5" width="8.5" style="4" customWidth="1"/>
    <col min="6" max="6" width="5.75" style="4" customWidth="1"/>
    <col min="7" max="7" width="5" style="4" customWidth="1"/>
    <col min="8" max="8" width="6.75" style="4" customWidth="1"/>
    <col min="9" max="9" width="6.125" style="4" customWidth="1"/>
    <col min="10" max="12" width="6.75" style="4" customWidth="1"/>
    <col min="13" max="13" width="8.125" style="8" customWidth="1"/>
    <col min="14" max="14" width="7.25" style="8" customWidth="1"/>
    <col min="15" max="16" width="5.375" style="8" customWidth="1"/>
    <col min="17" max="17" width="7.125" style="8" customWidth="1"/>
    <col min="18" max="18" width="8" style="8" customWidth="1"/>
    <col min="19" max="19" width="5.375" style="8" customWidth="1"/>
    <col min="20" max="20" width="5.25" style="8" customWidth="1"/>
    <col min="21" max="21" width="6.125" style="8" customWidth="1"/>
    <col min="22" max="22" width="7.375" style="8" customWidth="1"/>
    <col min="23" max="16384" width="9" style="4"/>
  </cols>
  <sheetData>
    <row r="1" spans="1:24" ht="63.75" customHeight="1" x14ac:dyDescent="0.25">
      <c r="A1" s="455" t="s">
        <v>152</v>
      </c>
      <c r="B1" s="455"/>
      <c r="C1" s="455"/>
      <c r="D1" s="455"/>
      <c r="E1" s="455"/>
      <c r="F1" s="511" t="s">
        <v>124</v>
      </c>
      <c r="G1" s="511"/>
      <c r="H1" s="511"/>
      <c r="I1" s="511"/>
      <c r="J1" s="511"/>
      <c r="K1" s="511"/>
      <c r="L1" s="511"/>
      <c r="M1" s="511"/>
      <c r="N1" s="511"/>
      <c r="O1" s="511"/>
      <c r="P1" s="43"/>
      <c r="Q1" s="512" t="s">
        <v>150</v>
      </c>
      <c r="R1" s="512"/>
      <c r="S1" s="512"/>
      <c r="T1" s="512"/>
      <c r="U1" s="512"/>
      <c r="V1" s="512"/>
    </row>
    <row r="2" spans="1:24" ht="17.25" customHeight="1" x14ac:dyDescent="0.25">
      <c r="A2" s="25"/>
      <c r="B2" s="27"/>
      <c r="C2" s="27"/>
      <c r="D2" s="27"/>
      <c r="E2" s="6"/>
      <c r="F2" s="6"/>
      <c r="G2" s="6"/>
      <c r="H2" s="6"/>
      <c r="I2" s="6"/>
      <c r="J2" s="37"/>
      <c r="K2" s="39">
        <f>COUNTBLANK(E8:V22)</f>
        <v>252</v>
      </c>
      <c r="L2" s="39">
        <f>COUNTA(E9:V22)</f>
        <v>0</v>
      </c>
      <c r="M2" s="42">
        <f>K2+L2</f>
        <v>252</v>
      </c>
      <c r="N2" s="41"/>
      <c r="O2" s="26"/>
      <c r="P2" s="26"/>
      <c r="Q2" s="26"/>
      <c r="R2" s="514" t="s">
        <v>98</v>
      </c>
      <c r="S2" s="514"/>
      <c r="T2" s="514"/>
      <c r="U2" s="514"/>
      <c r="V2" s="514"/>
    </row>
    <row r="3" spans="1:24" s="11" customFormat="1" ht="15.75" customHeight="1" x14ac:dyDescent="0.25">
      <c r="A3" s="533" t="s">
        <v>157</v>
      </c>
      <c r="B3" s="534"/>
      <c r="C3" s="508" t="s">
        <v>132</v>
      </c>
      <c r="D3" s="501" t="s">
        <v>134</v>
      </c>
      <c r="E3" s="539" t="s">
        <v>4</v>
      </c>
      <c r="F3" s="540"/>
      <c r="G3" s="541" t="s">
        <v>36</v>
      </c>
      <c r="H3" s="541" t="s">
        <v>82</v>
      </c>
      <c r="I3" s="531" t="s">
        <v>37</v>
      </c>
      <c r="J3" s="532"/>
      <c r="K3" s="532"/>
      <c r="L3" s="532"/>
      <c r="M3" s="532"/>
      <c r="N3" s="532"/>
      <c r="O3" s="532"/>
      <c r="P3" s="532"/>
      <c r="Q3" s="532"/>
      <c r="R3" s="532"/>
      <c r="S3" s="532"/>
      <c r="T3" s="532"/>
      <c r="U3" s="542" t="s">
        <v>103</v>
      </c>
      <c r="V3" s="501" t="s">
        <v>108</v>
      </c>
    </row>
    <row r="4" spans="1:24" s="12" customFormat="1" ht="15.75" customHeight="1" x14ac:dyDescent="0.25">
      <c r="A4" s="535"/>
      <c r="B4" s="536"/>
      <c r="C4" s="509"/>
      <c r="D4" s="501"/>
      <c r="E4" s="492" t="s">
        <v>137</v>
      </c>
      <c r="F4" s="492" t="s">
        <v>62</v>
      </c>
      <c r="G4" s="541"/>
      <c r="H4" s="541"/>
      <c r="I4" s="541" t="s">
        <v>37</v>
      </c>
      <c r="J4" s="530" t="s">
        <v>38</v>
      </c>
      <c r="K4" s="530"/>
      <c r="L4" s="530"/>
      <c r="M4" s="530"/>
      <c r="N4" s="530"/>
      <c r="O4" s="530"/>
      <c r="P4" s="530"/>
      <c r="Q4" s="530"/>
      <c r="R4" s="498" t="s">
        <v>139</v>
      </c>
      <c r="S4" s="489" t="s">
        <v>148</v>
      </c>
      <c r="T4" s="498" t="s">
        <v>81</v>
      </c>
      <c r="U4" s="542"/>
      <c r="V4" s="501"/>
    </row>
    <row r="5" spans="1:24" s="11" customFormat="1" ht="15.75" customHeight="1" x14ac:dyDescent="0.25">
      <c r="A5" s="535"/>
      <c r="B5" s="536"/>
      <c r="C5" s="509"/>
      <c r="D5" s="501"/>
      <c r="E5" s="493"/>
      <c r="F5" s="493"/>
      <c r="G5" s="541"/>
      <c r="H5" s="541"/>
      <c r="I5" s="541"/>
      <c r="J5" s="541" t="s">
        <v>61</v>
      </c>
      <c r="K5" s="543" t="s">
        <v>4</v>
      </c>
      <c r="L5" s="544"/>
      <c r="M5" s="544"/>
      <c r="N5" s="544"/>
      <c r="O5" s="544"/>
      <c r="P5" s="544"/>
      <c r="Q5" s="545"/>
      <c r="R5" s="499"/>
      <c r="S5" s="490"/>
      <c r="T5" s="499"/>
      <c r="U5" s="542"/>
      <c r="V5" s="501"/>
    </row>
    <row r="6" spans="1:24" s="11" customFormat="1" ht="15.75" customHeight="1" x14ac:dyDescent="0.25">
      <c r="A6" s="535"/>
      <c r="B6" s="536"/>
      <c r="C6" s="509"/>
      <c r="D6" s="501"/>
      <c r="E6" s="493"/>
      <c r="F6" s="493"/>
      <c r="G6" s="541"/>
      <c r="H6" s="541"/>
      <c r="I6" s="541"/>
      <c r="J6" s="541"/>
      <c r="K6" s="498" t="s">
        <v>96</v>
      </c>
      <c r="L6" s="543" t="s">
        <v>4</v>
      </c>
      <c r="M6" s="544"/>
      <c r="N6" s="545"/>
      <c r="O6" s="498" t="s">
        <v>42</v>
      </c>
      <c r="P6" s="489" t="s">
        <v>147</v>
      </c>
      <c r="Q6" s="498" t="s">
        <v>46</v>
      </c>
      <c r="R6" s="499"/>
      <c r="S6" s="490"/>
      <c r="T6" s="499"/>
      <c r="U6" s="542"/>
      <c r="V6" s="501"/>
    </row>
    <row r="7" spans="1:24" s="11" customFormat="1" ht="51" customHeight="1" x14ac:dyDescent="0.25">
      <c r="A7" s="535"/>
      <c r="B7" s="536"/>
      <c r="C7" s="510"/>
      <c r="D7" s="501"/>
      <c r="E7" s="494"/>
      <c r="F7" s="494"/>
      <c r="G7" s="541"/>
      <c r="H7" s="541"/>
      <c r="I7" s="541"/>
      <c r="J7" s="541"/>
      <c r="K7" s="500"/>
      <c r="L7" s="54" t="s">
        <v>39</v>
      </c>
      <c r="M7" s="54" t="s">
        <v>40</v>
      </c>
      <c r="N7" s="54" t="s">
        <v>159</v>
      </c>
      <c r="O7" s="500"/>
      <c r="P7" s="491"/>
      <c r="Q7" s="500"/>
      <c r="R7" s="500"/>
      <c r="S7" s="491"/>
      <c r="T7" s="500"/>
      <c r="U7" s="542"/>
      <c r="V7" s="501"/>
    </row>
    <row r="8" spans="1:24" x14ac:dyDescent="0.25">
      <c r="A8" s="537"/>
      <c r="B8" s="538"/>
      <c r="C8" s="44" t="s">
        <v>13</v>
      </c>
      <c r="D8" s="44" t="s">
        <v>14</v>
      </c>
      <c r="E8" s="44" t="s">
        <v>19</v>
      </c>
      <c r="F8" s="44" t="s">
        <v>22</v>
      </c>
      <c r="G8" s="44" t="s">
        <v>23</v>
      </c>
      <c r="H8" s="44" t="s">
        <v>24</v>
      </c>
      <c r="I8" s="44" t="s">
        <v>25</v>
      </c>
      <c r="J8" s="44" t="s">
        <v>26</v>
      </c>
      <c r="K8" s="44" t="s">
        <v>27</v>
      </c>
      <c r="L8" s="44" t="s">
        <v>29</v>
      </c>
      <c r="M8" s="44" t="s">
        <v>30</v>
      </c>
      <c r="N8" s="44" t="s">
        <v>104</v>
      </c>
      <c r="O8" s="44" t="s">
        <v>101</v>
      </c>
      <c r="P8" s="44" t="s">
        <v>105</v>
      </c>
      <c r="Q8" s="44" t="s">
        <v>106</v>
      </c>
      <c r="R8" s="44" t="s">
        <v>107</v>
      </c>
      <c r="S8" s="44" t="s">
        <v>118</v>
      </c>
      <c r="T8" s="44" t="s">
        <v>131</v>
      </c>
      <c r="U8" s="44" t="s">
        <v>133</v>
      </c>
      <c r="V8" s="44" t="s">
        <v>149</v>
      </c>
    </row>
    <row r="9" spans="1:24" x14ac:dyDescent="0.25">
      <c r="A9" s="44" t="s">
        <v>0</v>
      </c>
      <c r="B9" s="55" t="s">
        <v>94</v>
      </c>
      <c r="C9" s="46"/>
      <c r="D9" s="46"/>
      <c r="E9" s="46"/>
      <c r="F9" s="46"/>
      <c r="G9" s="46"/>
      <c r="H9" s="46"/>
      <c r="I9" s="46"/>
      <c r="J9" s="46"/>
      <c r="K9" s="46"/>
      <c r="L9" s="58"/>
      <c r="M9" s="58"/>
      <c r="N9" s="59"/>
      <c r="O9" s="46"/>
      <c r="P9" s="46"/>
      <c r="Q9" s="56"/>
      <c r="R9" s="56"/>
      <c r="S9" s="56"/>
      <c r="T9" s="56"/>
      <c r="U9" s="46"/>
      <c r="V9" s="46"/>
      <c r="X9" s="34"/>
    </row>
    <row r="10" spans="1:24" x14ac:dyDescent="0.25">
      <c r="A10" s="48" t="s">
        <v>13</v>
      </c>
      <c r="B10" s="57" t="s">
        <v>54</v>
      </c>
      <c r="C10" s="46"/>
      <c r="D10" s="46"/>
      <c r="E10" s="46"/>
      <c r="F10" s="46"/>
      <c r="G10" s="46"/>
      <c r="H10" s="46"/>
      <c r="I10" s="46"/>
      <c r="J10" s="46"/>
      <c r="K10" s="46"/>
      <c r="L10" s="58"/>
      <c r="M10" s="58"/>
      <c r="N10" s="59"/>
      <c r="O10" s="46"/>
      <c r="P10" s="46"/>
      <c r="Q10" s="46"/>
      <c r="R10" s="46"/>
      <c r="S10" s="46"/>
      <c r="T10" s="46"/>
      <c r="U10" s="46"/>
      <c r="V10" s="46"/>
    </row>
    <row r="11" spans="1:24" x14ac:dyDescent="0.25">
      <c r="A11" s="48" t="s">
        <v>14</v>
      </c>
      <c r="B11" s="57" t="s">
        <v>55</v>
      </c>
      <c r="C11" s="46"/>
      <c r="D11" s="46"/>
      <c r="E11" s="46"/>
      <c r="F11" s="46"/>
      <c r="G11" s="46"/>
      <c r="H11" s="46"/>
      <c r="I11" s="46"/>
      <c r="J11" s="46"/>
      <c r="K11" s="46"/>
      <c r="L11" s="58"/>
      <c r="M11" s="58"/>
      <c r="N11" s="59"/>
      <c r="O11" s="46"/>
      <c r="P11" s="46"/>
      <c r="Q11" s="46"/>
      <c r="R11" s="46"/>
      <c r="S11" s="46"/>
      <c r="T11" s="46"/>
      <c r="U11" s="46"/>
      <c r="V11" s="46"/>
    </row>
    <row r="12" spans="1:24" x14ac:dyDescent="0.25">
      <c r="A12" s="48" t="s">
        <v>19</v>
      </c>
      <c r="B12" s="57" t="s">
        <v>56</v>
      </c>
      <c r="C12" s="46"/>
      <c r="D12" s="46"/>
      <c r="E12" s="46"/>
      <c r="F12" s="46"/>
      <c r="G12" s="46"/>
      <c r="H12" s="46"/>
      <c r="I12" s="46"/>
      <c r="J12" s="46"/>
      <c r="K12" s="46"/>
      <c r="L12" s="58"/>
      <c r="M12" s="58"/>
      <c r="N12" s="59"/>
      <c r="O12" s="46"/>
      <c r="P12" s="46"/>
      <c r="Q12" s="46"/>
      <c r="R12" s="46"/>
      <c r="S12" s="46"/>
      <c r="T12" s="46"/>
      <c r="U12" s="46"/>
      <c r="V12" s="46"/>
    </row>
    <row r="13" spans="1:24" x14ac:dyDescent="0.25">
      <c r="A13" s="48" t="s">
        <v>22</v>
      </c>
      <c r="B13" s="57" t="s">
        <v>57</v>
      </c>
      <c r="C13" s="46"/>
      <c r="D13" s="46"/>
      <c r="E13" s="46"/>
      <c r="F13" s="46"/>
      <c r="G13" s="46"/>
      <c r="H13" s="46"/>
      <c r="I13" s="46"/>
      <c r="J13" s="46"/>
      <c r="K13" s="46"/>
      <c r="L13" s="58"/>
      <c r="M13" s="58"/>
      <c r="N13" s="59"/>
      <c r="O13" s="46"/>
      <c r="P13" s="46"/>
      <c r="Q13" s="46"/>
      <c r="R13" s="46"/>
      <c r="S13" s="46"/>
      <c r="T13" s="46"/>
      <c r="U13" s="46"/>
      <c r="V13" s="46"/>
    </row>
    <row r="14" spans="1:24" x14ac:dyDescent="0.25">
      <c r="A14" s="48" t="s">
        <v>23</v>
      </c>
      <c r="B14" s="57" t="s">
        <v>60</v>
      </c>
      <c r="C14" s="46"/>
      <c r="D14" s="46"/>
      <c r="E14" s="46"/>
      <c r="F14" s="46"/>
      <c r="G14" s="46"/>
      <c r="H14" s="46"/>
      <c r="I14" s="46"/>
      <c r="J14" s="46"/>
      <c r="K14" s="46"/>
      <c r="L14" s="58"/>
      <c r="M14" s="58"/>
      <c r="N14" s="59"/>
      <c r="O14" s="46"/>
      <c r="P14" s="46"/>
      <c r="Q14" s="46"/>
      <c r="R14" s="46"/>
      <c r="S14" s="46"/>
      <c r="T14" s="46"/>
      <c r="U14" s="46"/>
      <c r="V14" s="46"/>
    </row>
    <row r="15" spans="1:24" x14ac:dyDescent="0.25">
      <c r="A15" s="48" t="s">
        <v>24</v>
      </c>
      <c r="B15" s="57" t="s">
        <v>58</v>
      </c>
      <c r="C15" s="46"/>
      <c r="D15" s="46"/>
      <c r="E15" s="46"/>
      <c r="F15" s="46"/>
      <c r="G15" s="46"/>
      <c r="H15" s="46"/>
      <c r="I15" s="46"/>
      <c r="J15" s="46"/>
      <c r="K15" s="46"/>
      <c r="L15" s="58"/>
      <c r="M15" s="58"/>
      <c r="N15" s="59"/>
      <c r="O15" s="46"/>
      <c r="P15" s="46"/>
      <c r="Q15" s="46"/>
      <c r="R15" s="46"/>
      <c r="S15" s="46"/>
      <c r="T15" s="46"/>
      <c r="U15" s="46"/>
      <c r="V15" s="46"/>
    </row>
    <row r="16" spans="1:24" x14ac:dyDescent="0.25">
      <c r="A16" s="44" t="s">
        <v>1</v>
      </c>
      <c r="B16" s="55" t="s">
        <v>95</v>
      </c>
      <c r="C16" s="46"/>
      <c r="D16" s="46"/>
      <c r="E16" s="46"/>
      <c r="F16" s="46"/>
      <c r="G16" s="46"/>
      <c r="H16" s="46"/>
      <c r="I16" s="46"/>
      <c r="J16" s="46"/>
      <c r="K16" s="46"/>
      <c r="L16" s="46"/>
      <c r="M16" s="46"/>
      <c r="N16" s="46"/>
      <c r="O16" s="46"/>
      <c r="P16" s="46"/>
      <c r="Q16" s="56"/>
      <c r="R16" s="56"/>
      <c r="S16" s="56"/>
      <c r="T16" s="56"/>
      <c r="U16" s="46"/>
      <c r="V16" s="46"/>
    </row>
    <row r="17" spans="1:23" ht="16.5" customHeight="1" x14ac:dyDescent="0.25">
      <c r="A17" s="48" t="s">
        <v>13</v>
      </c>
      <c r="B17" s="57" t="s">
        <v>54</v>
      </c>
      <c r="C17" s="46"/>
      <c r="D17" s="46"/>
      <c r="E17" s="46"/>
      <c r="F17" s="46"/>
      <c r="G17" s="46"/>
      <c r="H17" s="46"/>
      <c r="I17" s="46"/>
      <c r="J17" s="46"/>
      <c r="K17" s="46"/>
      <c r="L17" s="46"/>
      <c r="M17" s="46"/>
      <c r="N17" s="46"/>
      <c r="O17" s="46"/>
      <c r="P17" s="46"/>
      <c r="Q17" s="46"/>
      <c r="R17" s="46"/>
      <c r="S17" s="46"/>
      <c r="T17" s="46"/>
      <c r="U17" s="46"/>
      <c r="V17" s="46"/>
    </row>
    <row r="18" spans="1:23" ht="16.5" customHeight="1" x14ac:dyDescent="0.25">
      <c r="A18" s="48" t="s">
        <v>14</v>
      </c>
      <c r="B18" s="57" t="s">
        <v>55</v>
      </c>
      <c r="C18" s="46"/>
      <c r="D18" s="46"/>
      <c r="E18" s="46"/>
      <c r="F18" s="46"/>
      <c r="G18" s="46"/>
      <c r="H18" s="46"/>
      <c r="I18" s="46"/>
      <c r="J18" s="46"/>
      <c r="K18" s="46"/>
      <c r="L18" s="46"/>
      <c r="M18" s="46"/>
      <c r="N18" s="46"/>
      <c r="O18" s="46"/>
      <c r="P18" s="46"/>
      <c r="Q18" s="46"/>
      <c r="R18" s="46"/>
      <c r="S18" s="46"/>
      <c r="T18" s="46"/>
      <c r="U18" s="46"/>
      <c r="V18" s="46"/>
    </row>
    <row r="19" spans="1:23" ht="16.5" customHeight="1" x14ac:dyDescent="0.25">
      <c r="A19" s="48" t="s">
        <v>19</v>
      </c>
      <c r="B19" s="57" t="s">
        <v>56</v>
      </c>
      <c r="C19" s="46"/>
      <c r="D19" s="46"/>
      <c r="E19" s="46"/>
      <c r="F19" s="46"/>
      <c r="G19" s="46"/>
      <c r="H19" s="46"/>
      <c r="I19" s="46"/>
      <c r="J19" s="46"/>
      <c r="K19" s="46"/>
      <c r="L19" s="46"/>
      <c r="M19" s="46"/>
      <c r="N19" s="46"/>
      <c r="O19" s="46"/>
      <c r="P19" s="46"/>
      <c r="Q19" s="46"/>
      <c r="R19" s="46"/>
      <c r="S19" s="46"/>
      <c r="T19" s="46"/>
      <c r="U19" s="46"/>
      <c r="V19" s="46"/>
    </row>
    <row r="20" spans="1:23" ht="16.5" customHeight="1" x14ac:dyDescent="0.25">
      <c r="A20" s="48" t="s">
        <v>22</v>
      </c>
      <c r="B20" s="57" t="s">
        <v>57</v>
      </c>
      <c r="C20" s="46"/>
      <c r="D20" s="46"/>
      <c r="E20" s="46"/>
      <c r="F20" s="46"/>
      <c r="G20" s="46"/>
      <c r="H20" s="46"/>
      <c r="I20" s="46"/>
      <c r="J20" s="46"/>
      <c r="K20" s="46"/>
      <c r="L20" s="46"/>
      <c r="M20" s="46"/>
      <c r="N20" s="46"/>
      <c r="O20" s="46"/>
      <c r="P20" s="46"/>
      <c r="Q20" s="46"/>
      <c r="R20" s="46"/>
      <c r="S20" s="46"/>
      <c r="T20" s="46"/>
      <c r="U20" s="46"/>
      <c r="V20" s="46"/>
    </row>
    <row r="21" spans="1:23" ht="16.5" customHeight="1" x14ac:dyDescent="0.25">
      <c r="A21" s="48" t="s">
        <v>23</v>
      </c>
      <c r="B21" s="57" t="s">
        <v>60</v>
      </c>
      <c r="C21" s="46"/>
      <c r="D21" s="46"/>
      <c r="E21" s="46"/>
      <c r="F21" s="46"/>
      <c r="G21" s="46"/>
      <c r="H21" s="46"/>
      <c r="I21" s="46"/>
      <c r="J21" s="46"/>
      <c r="K21" s="46"/>
      <c r="L21" s="46"/>
      <c r="M21" s="46"/>
      <c r="N21" s="46"/>
      <c r="O21" s="46"/>
      <c r="P21" s="46"/>
      <c r="Q21" s="46"/>
      <c r="R21" s="46"/>
      <c r="S21" s="46"/>
      <c r="T21" s="46"/>
      <c r="U21" s="46"/>
      <c r="V21" s="46"/>
    </row>
    <row r="22" spans="1:23" ht="16.5" customHeight="1" x14ac:dyDescent="0.25">
      <c r="A22" s="48" t="s">
        <v>24</v>
      </c>
      <c r="B22" s="57" t="s">
        <v>58</v>
      </c>
      <c r="C22" s="46"/>
      <c r="D22" s="46"/>
      <c r="E22" s="46"/>
      <c r="F22" s="46"/>
      <c r="G22" s="46"/>
      <c r="H22" s="46"/>
      <c r="I22" s="46"/>
      <c r="J22" s="46"/>
      <c r="K22" s="46"/>
      <c r="L22" s="46"/>
      <c r="M22" s="46"/>
      <c r="N22" s="46"/>
      <c r="O22" s="46"/>
      <c r="P22" s="46"/>
      <c r="Q22" s="46"/>
      <c r="R22" s="46"/>
      <c r="S22" s="46"/>
      <c r="T22" s="46"/>
      <c r="U22" s="46"/>
      <c r="V22" s="46"/>
    </row>
    <row r="23" spans="1:23" s="5" customFormat="1" ht="45.75" customHeight="1" x14ac:dyDescent="0.25">
      <c r="A23" s="482" t="s">
        <v>119</v>
      </c>
      <c r="B23" s="482"/>
      <c r="C23" s="482"/>
      <c r="D23" s="482"/>
      <c r="E23" s="482"/>
      <c r="F23" s="482"/>
      <c r="G23" s="482"/>
      <c r="H23" s="482"/>
      <c r="I23" s="482"/>
      <c r="J23" s="482"/>
      <c r="K23" s="7"/>
      <c r="L23" s="7"/>
      <c r="M23" s="7"/>
      <c r="O23" s="484" t="s">
        <v>127</v>
      </c>
      <c r="P23" s="484"/>
      <c r="Q23" s="484"/>
      <c r="R23" s="484"/>
      <c r="S23" s="484"/>
      <c r="T23" s="484"/>
      <c r="U23" s="484"/>
      <c r="V23" s="484"/>
      <c r="W23" s="5" t="s">
        <v>2</v>
      </c>
    </row>
    <row r="24" spans="1:23" x14ac:dyDescent="0.25">
      <c r="A24" s="483"/>
      <c r="B24" s="483"/>
      <c r="C24" s="483"/>
      <c r="D24" s="483"/>
      <c r="E24" s="483"/>
      <c r="F24" s="483"/>
      <c r="G24" s="483"/>
      <c r="H24" s="483"/>
      <c r="I24" s="483"/>
      <c r="J24" s="483"/>
      <c r="O24" s="485"/>
      <c r="P24" s="485"/>
      <c r="Q24" s="485"/>
      <c r="R24" s="485"/>
      <c r="S24" s="485"/>
      <c r="T24" s="485"/>
      <c r="U24" s="485"/>
      <c r="V24" s="485"/>
    </row>
  </sheetData>
  <mergeCells count="29">
    <mergeCell ref="A23:J24"/>
    <mergeCell ref="O23:V24"/>
    <mergeCell ref="R2:V2"/>
    <mergeCell ref="V3:V7"/>
    <mergeCell ref="J5:J7"/>
    <mergeCell ref="G3:G7"/>
    <mergeCell ref="H3:H7"/>
    <mergeCell ref="P6:P7"/>
    <mergeCell ref="U3:U7"/>
    <mergeCell ref="K5:Q5"/>
    <mergeCell ref="L6:N6"/>
    <mergeCell ref="O6:O7"/>
    <mergeCell ref="Q6:Q7"/>
    <mergeCell ref="A1:E1"/>
    <mergeCell ref="F1:O1"/>
    <mergeCell ref="Q1:V1"/>
    <mergeCell ref="J4:Q4"/>
    <mergeCell ref="I3:T3"/>
    <mergeCell ref="C3:C7"/>
    <mergeCell ref="S4:S7"/>
    <mergeCell ref="T4:T7"/>
    <mergeCell ref="D3:D7"/>
    <mergeCell ref="A3:B8"/>
    <mergeCell ref="E3:F3"/>
    <mergeCell ref="E4:E7"/>
    <mergeCell ref="F4:F7"/>
    <mergeCell ref="R4:R7"/>
    <mergeCell ref="K6:K7"/>
    <mergeCell ref="I4:I7"/>
  </mergeCells>
  <phoneticPr fontId="8" type="noConversion"/>
  <pageMargins left="0.43307086614173229" right="0.19685039370078741" top="0.19685039370078741" bottom="0" header="0.19685039370078741" footer="0.19685039370078741"/>
  <pageSetup paperSize="9" scale="9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sheetPr>
  <dimension ref="A1:AA73"/>
  <sheetViews>
    <sheetView view="pageBreakPreview" topLeftCell="A58" zoomScale="85" zoomScaleNormal="100" zoomScaleSheetLayoutView="85" workbookViewId="0">
      <selection activeCell="I11" sqref="I11"/>
    </sheetView>
  </sheetViews>
  <sheetFormatPr defaultColWidth="9" defaultRowHeight="15.75" x14ac:dyDescent="0.25"/>
  <cols>
    <col min="1" max="1" width="4.125" style="4" customWidth="1"/>
    <col min="2" max="2" width="24" style="4" customWidth="1"/>
    <col min="3" max="3" width="6.625" style="4" customWidth="1"/>
    <col min="4" max="4" width="7.25" style="4" customWidth="1"/>
    <col min="5" max="5" width="9.5" style="4" customWidth="1"/>
    <col min="6" max="6" width="6.75" style="4" customWidth="1"/>
    <col min="7" max="7" width="6.5" style="4" customWidth="1"/>
    <col min="8" max="8" width="5.375" style="4" customWidth="1"/>
    <col min="9" max="9" width="8.375" style="4" customWidth="1"/>
    <col min="10" max="10" width="6.75" style="4" customWidth="1"/>
    <col min="11" max="11" width="6.625" style="4" customWidth="1"/>
    <col min="12" max="13" width="7.125" style="4" customWidth="1"/>
    <col min="14" max="14" width="7.375" style="8" customWidth="1"/>
    <col min="15" max="15" width="6.5" style="8" customWidth="1"/>
    <col min="16" max="16" width="6.125" style="8" customWidth="1"/>
    <col min="17" max="17" width="8.375" style="8" customWidth="1"/>
    <col min="18" max="18" width="7.5" style="8" customWidth="1"/>
    <col min="19" max="19" width="6.25" style="8" customWidth="1"/>
    <col min="20" max="20" width="7.25" style="8" customWidth="1"/>
    <col min="21" max="21" width="7.375" style="8" customWidth="1"/>
    <col min="22" max="27" width="0" style="4" hidden="1" customWidth="1"/>
    <col min="28" max="16384" width="9" style="4"/>
  </cols>
  <sheetData>
    <row r="1" spans="1:27" s="5" customFormat="1" ht="66.75" customHeight="1" x14ac:dyDescent="0.25">
      <c r="A1" s="455" t="s">
        <v>320</v>
      </c>
      <c r="B1" s="455"/>
      <c r="C1" s="455"/>
      <c r="D1" s="455"/>
      <c r="E1" s="555" t="s">
        <v>330</v>
      </c>
      <c r="F1" s="555"/>
      <c r="G1" s="555"/>
      <c r="H1" s="555"/>
      <c r="I1" s="555"/>
      <c r="J1" s="555"/>
      <c r="K1" s="555"/>
      <c r="L1" s="555"/>
      <c r="M1" s="555"/>
      <c r="N1" s="555"/>
      <c r="O1" s="555"/>
      <c r="P1" s="452" t="str">
        <f>TT!C2</f>
        <v>Đơn vị  báo cáo: CỤC THADS TỈNH KON TUM
Đơn vị nhận báo cáo: BAN PHÁP CHẾ HĐND TỈNH KON TUM</v>
      </c>
      <c r="Q1" s="452"/>
      <c r="R1" s="452"/>
      <c r="S1" s="452"/>
      <c r="T1" s="452"/>
      <c r="U1" s="452"/>
    </row>
    <row r="2" spans="1:27" s="5" customFormat="1" ht="18" customHeight="1" x14ac:dyDescent="0.25">
      <c r="A2" s="25"/>
      <c r="B2" s="27"/>
      <c r="C2" s="27"/>
      <c r="D2" s="27"/>
      <c r="E2" s="6"/>
      <c r="F2" s="6"/>
      <c r="G2" s="6"/>
      <c r="H2" s="6"/>
      <c r="I2" s="37"/>
      <c r="J2" s="38">
        <f>COUNTBLANK(E9:U64)</f>
        <v>1</v>
      </c>
      <c r="K2" s="39">
        <f>COUNTA(E9:U64)</f>
        <v>952</v>
      </c>
      <c r="L2" s="39">
        <f>J2+K2</f>
        <v>953</v>
      </c>
      <c r="M2" s="39"/>
      <c r="N2" s="26"/>
      <c r="O2" s="26"/>
      <c r="P2" s="456" t="s">
        <v>164</v>
      </c>
      <c r="Q2" s="456"/>
      <c r="R2" s="456"/>
      <c r="S2" s="456"/>
      <c r="T2" s="456"/>
      <c r="U2" s="456"/>
    </row>
    <row r="3" spans="1:27" s="5" customFormat="1" ht="18" customHeight="1" x14ac:dyDescent="0.25">
      <c r="A3" s="547" t="s">
        <v>136</v>
      </c>
      <c r="B3" s="547" t="s">
        <v>157</v>
      </c>
      <c r="C3" s="561" t="s">
        <v>163</v>
      </c>
      <c r="D3" s="454" t="s">
        <v>134</v>
      </c>
      <c r="E3" s="454" t="s">
        <v>4</v>
      </c>
      <c r="F3" s="454"/>
      <c r="G3" s="550" t="s">
        <v>36</v>
      </c>
      <c r="H3" s="556" t="s">
        <v>165</v>
      </c>
      <c r="I3" s="550" t="s">
        <v>37</v>
      </c>
      <c r="J3" s="465" t="s">
        <v>4</v>
      </c>
      <c r="K3" s="466"/>
      <c r="L3" s="466"/>
      <c r="M3" s="466"/>
      <c r="N3" s="466"/>
      <c r="O3" s="466"/>
      <c r="P3" s="466"/>
      <c r="Q3" s="466"/>
      <c r="R3" s="466"/>
      <c r="S3" s="466"/>
      <c r="T3" s="558" t="s">
        <v>103</v>
      </c>
      <c r="U3" s="463" t="s">
        <v>160</v>
      </c>
    </row>
    <row r="4" spans="1:27" s="5" customFormat="1" ht="18" customHeight="1" x14ac:dyDescent="0.25">
      <c r="A4" s="548"/>
      <c r="B4" s="548"/>
      <c r="C4" s="561"/>
      <c r="D4" s="454"/>
      <c r="E4" s="454" t="s">
        <v>344</v>
      </c>
      <c r="F4" s="454" t="s">
        <v>62</v>
      </c>
      <c r="G4" s="550"/>
      <c r="H4" s="556"/>
      <c r="I4" s="550"/>
      <c r="J4" s="550" t="s">
        <v>61</v>
      </c>
      <c r="K4" s="454" t="s">
        <v>4</v>
      </c>
      <c r="L4" s="454"/>
      <c r="M4" s="454"/>
      <c r="N4" s="454"/>
      <c r="O4" s="454"/>
      <c r="P4" s="454"/>
      <c r="Q4" s="556" t="s">
        <v>345</v>
      </c>
      <c r="R4" s="550" t="s">
        <v>364</v>
      </c>
      <c r="S4" s="554" t="s">
        <v>81</v>
      </c>
      <c r="T4" s="559"/>
      <c r="U4" s="464"/>
    </row>
    <row r="5" spans="1:27" s="5" customFormat="1" ht="18" customHeight="1" x14ac:dyDescent="0.25">
      <c r="A5" s="548"/>
      <c r="B5" s="548"/>
      <c r="C5" s="561"/>
      <c r="D5" s="454"/>
      <c r="E5" s="454"/>
      <c r="F5" s="454"/>
      <c r="G5" s="550"/>
      <c r="H5" s="556"/>
      <c r="I5" s="550"/>
      <c r="J5" s="550"/>
      <c r="K5" s="550" t="s">
        <v>96</v>
      </c>
      <c r="L5" s="454" t="s">
        <v>4</v>
      </c>
      <c r="M5" s="454"/>
      <c r="N5" s="550" t="s">
        <v>42</v>
      </c>
      <c r="O5" s="557" t="s">
        <v>147</v>
      </c>
      <c r="P5" s="550" t="s">
        <v>46</v>
      </c>
      <c r="Q5" s="556"/>
      <c r="R5" s="550"/>
      <c r="S5" s="554"/>
      <c r="T5" s="559"/>
      <c r="U5" s="464"/>
    </row>
    <row r="6" spans="1:27" s="5" customFormat="1" ht="18" customHeight="1" x14ac:dyDescent="0.25">
      <c r="A6" s="548"/>
      <c r="B6" s="548"/>
      <c r="C6" s="561"/>
      <c r="D6" s="454"/>
      <c r="E6" s="454"/>
      <c r="F6" s="454"/>
      <c r="G6" s="550"/>
      <c r="H6" s="556"/>
      <c r="I6" s="550"/>
      <c r="J6" s="550"/>
      <c r="K6" s="550"/>
      <c r="L6" s="454"/>
      <c r="M6" s="454"/>
      <c r="N6" s="550"/>
      <c r="O6" s="557"/>
      <c r="P6" s="550"/>
      <c r="Q6" s="556"/>
      <c r="R6" s="550"/>
      <c r="S6" s="554"/>
      <c r="T6" s="559"/>
      <c r="U6" s="464"/>
    </row>
    <row r="7" spans="1:27" s="5" customFormat="1" ht="37.5" customHeight="1" x14ac:dyDescent="0.25">
      <c r="A7" s="549"/>
      <c r="B7" s="549"/>
      <c r="C7" s="561"/>
      <c r="D7" s="454"/>
      <c r="E7" s="454"/>
      <c r="F7" s="454"/>
      <c r="G7" s="550"/>
      <c r="H7" s="556"/>
      <c r="I7" s="550"/>
      <c r="J7" s="550"/>
      <c r="K7" s="550"/>
      <c r="L7" s="60" t="s">
        <v>39</v>
      </c>
      <c r="M7" s="60" t="s">
        <v>138</v>
      </c>
      <c r="N7" s="550"/>
      <c r="O7" s="557"/>
      <c r="P7" s="550"/>
      <c r="Q7" s="556"/>
      <c r="R7" s="550"/>
      <c r="S7" s="554"/>
      <c r="T7" s="560"/>
      <c r="U7" s="464"/>
    </row>
    <row r="8" spans="1:27" s="5" customFormat="1" ht="12.75" customHeight="1" x14ac:dyDescent="0.25">
      <c r="A8" s="551" t="s">
        <v>3</v>
      </c>
      <c r="B8" s="552"/>
      <c r="C8" s="246">
        <v>1</v>
      </c>
      <c r="D8" s="246">
        <v>2</v>
      </c>
      <c r="E8" s="246">
        <v>3</v>
      </c>
      <c r="F8" s="246">
        <v>4</v>
      </c>
      <c r="G8" s="246">
        <v>5</v>
      </c>
      <c r="H8" s="246">
        <v>6</v>
      </c>
      <c r="I8" s="246">
        <v>7</v>
      </c>
      <c r="J8" s="246">
        <v>8</v>
      </c>
      <c r="K8" s="246">
        <v>9</v>
      </c>
      <c r="L8" s="246">
        <v>10</v>
      </c>
      <c r="M8" s="246">
        <v>11</v>
      </c>
      <c r="N8" s="246">
        <v>12</v>
      </c>
      <c r="O8" s="246">
        <v>13</v>
      </c>
      <c r="P8" s="246">
        <v>14</v>
      </c>
      <c r="Q8" s="246">
        <v>15</v>
      </c>
      <c r="R8" s="246">
        <v>16</v>
      </c>
      <c r="S8" s="246">
        <v>17</v>
      </c>
      <c r="T8" s="246">
        <v>18</v>
      </c>
      <c r="U8" s="246">
        <v>19</v>
      </c>
    </row>
    <row r="9" spans="1:27" s="334" customFormat="1" ht="20.100000000000001" customHeight="1" x14ac:dyDescent="0.25">
      <c r="A9" s="553" t="s">
        <v>10</v>
      </c>
      <c r="B9" s="553"/>
      <c r="C9" s="332">
        <f t="shared" ref="C9:H9" si="0">C10+C21</f>
        <v>882</v>
      </c>
      <c r="D9" s="332">
        <f t="shared" si="0"/>
        <v>3086</v>
      </c>
      <c r="E9" s="332">
        <f t="shared" si="0"/>
        <v>1274</v>
      </c>
      <c r="F9" s="332">
        <f t="shared" si="0"/>
        <v>1812</v>
      </c>
      <c r="G9" s="332">
        <f t="shared" si="0"/>
        <v>51</v>
      </c>
      <c r="H9" s="332">
        <f t="shared" si="0"/>
        <v>14</v>
      </c>
      <c r="I9" s="332">
        <f>IF((D9-G9-H9=J9+Q9+R9+S9),D9-G9-H9,"Sai rồi")</f>
        <v>3021</v>
      </c>
      <c r="J9" s="332">
        <f>K9+N9+O9+P9</f>
        <v>2484</v>
      </c>
      <c r="K9" s="332">
        <f t="shared" ref="K9:T9" si="1">K10+K21</f>
        <v>1468</v>
      </c>
      <c r="L9" s="332">
        <f t="shared" si="1"/>
        <v>1435</v>
      </c>
      <c r="M9" s="332">
        <f t="shared" si="1"/>
        <v>33</v>
      </c>
      <c r="N9" s="332">
        <f t="shared" si="1"/>
        <v>1007</v>
      </c>
      <c r="O9" s="332">
        <f t="shared" si="1"/>
        <v>9</v>
      </c>
      <c r="P9" s="332">
        <f t="shared" si="1"/>
        <v>0</v>
      </c>
      <c r="Q9" s="332">
        <f t="shared" si="1"/>
        <v>535</v>
      </c>
      <c r="R9" s="332">
        <f t="shared" si="1"/>
        <v>2</v>
      </c>
      <c r="S9" s="332">
        <f t="shared" si="1"/>
        <v>0</v>
      </c>
      <c r="T9" s="332">
        <f t="shared" si="1"/>
        <v>1553</v>
      </c>
      <c r="U9" s="333">
        <f>IF(J9&lt;&gt;0,K9/J9,"")</f>
        <v>0.59098228663446051</v>
      </c>
      <c r="Y9" s="335">
        <f>SUM(Y10:Y64)</f>
        <v>428.0263157894737</v>
      </c>
      <c r="Z9" s="335">
        <f>Q9+Y9</f>
        <v>963.02631578947376</v>
      </c>
      <c r="AA9" s="335">
        <f>T9+Y9</f>
        <v>1981.0263157894738</v>
      </c>
    </row>
    <row r="10" spans="1:27" s="334" customFormat="1" ht="20.100000000000001" customHeight="1" x14ac:dyDescent="0.25">
      <c r="A10" s="336" t="s">
        <v>0</v>
      </c>
      <c r="B10" s="337" t="s">
        <v>331</v>
      </c>
      <c r="C10" s="332">
        <v>44</v>
      </c>
      <c r="D10" s="332">
        <v>175</v>
      </c>
      <c r="E10" s="332">
        <v>90</v>
      </c>
      <c r="F10" s="332">
        <v>85</v>
      </c>
      <c r="G10" s="332">
        <v>3</v>
      </c>
      <c r="H10" s="332">
        <v>1</v>
      </c>
      <c r="I10" s="332">
        <v>171</v>
      </c>
      <c r="J10" s="332">
        <v>138</v>
      </c>
      <c r="K10" s="332">
        <v>71</v>
      </c>
      <c r="L10" s="332">
        <v>71</v>
      </c>
      <c r="M10" s="332">
        <v>0</v>
      </c>
      <c r="N10" s="332">
        <v>66</v>
      </c>
      <c r="O10" s="332">
        <v>1</v>
      </c>
      <c r="P10" s="332">
        <v>0</v>
      </c>
      <c r="Q10" s="332">
        <v>33</v>
      </c>
      <c r="R10" s="332">
        <v>0</v>
      </c>
      <c r="S10" s="332">
        <v>0</v>
      </c>
      <c r="T10" s="332">
        <v>100</v>
      </c>
      <c r="U10" s="338">
        <f t="shared" ref="U10:U64" si="2">IF(J10&lt;&gt;0,K10/J10,"")</f>
        <v>0.51449275362318836</v>
      </c>
      <c r="V10" s="339">
        <f>D9-G9-H9</f>
        <v>3021</v>
      </c>
      <c r="W10" s="339">
        <f>J9+Q9+R9+S9</f>
        <v>3021</v>
      </c>
      <c r="X10" s="339">
        <f>V10-W10</f>
        <v>0</v>
      </c>
      <c r="Y10" s="339">
        <f>'[1]04'!$Y$10+'[1]04'!$AB$10</f>
        <v>0</v>
      </c>
      <c r="Z10" s="339">
        <f>Y10+Q10</f>
        <v>33</v>
      </c>
      <c r="AA10" s="339">
        <f>T10+Y10</f>
        <v>100</v>
      </c>
    </row>
    <row r="11" spans="1:27" s="5" customFormat="1" ht="20.100000000000001" customHeight="1" x14ac:dyDescent="0.25">
      <c r="A11" s="307">
        <v>1</v>
      </c>
      <c r="B11" s="301" t="s">
        <v>455</v>
      </c>
      <c r="C11" s="272">
        <v>4</v>
      </c>
      <c r="D11" s="272">
        <v>4</v>
      </c>
      <c r="E11" s="272">
        <v>0</v>
      </c>
      <c r="F11" s="272">
        <v>4</v>
      </c>
      <c r="G11" s="272">
        <v>0</v>
      </c>
      <c r="H11" s="272">
        <v>0</v>
      </c>
      <c r="I11" s="308">
        <v>4</v>
      </c>
      <c r="J11" s="308">
        <v>4</v>
      </c>
      <c r="K11" s="308">
        <v>4</v>
      </c>
      <c r="L11" s="272">
        <v>4</v>
      </c>
      <c r="M11" s="272">
        <v>0</v>
      </c>
      <c r="N11" s="272">
        <v>0</v>
      </c>
      <c r="O11" s="272">
        <v>0</v>
      </c>
      <c r="P11" s="272">
        <v>0</v>
      </c>
      <c r="Q11" s="272">
        <v>0</v>
      </c>
      <c r="R11" s="272">
        <v>0</v>
      </c>
      <c r="S11" s="272">
        <v>0</v>
      </c>
      <c r="T11" s="308">
        <v>0</v>
      </c>
      <c r="U11" s="309">
        <f t="shared" si="2"/>
        <v>1</v>
      </c>
      <c r="V11" s="255">
        <f t="shared" ref="V11:V43" si="3">D10-G10-H10</f>
        <v>171</v>
      </c>
      <c r="W11" s="255">
        <f t="shared" ref="W11:W43" si="4">J10+Q10+R10+S10</f>
        <v>171</v>
      </c>
      <c r="X11" s="255">
        <f t="shared" ref="X11:X64" si="5">V11-W11</f>
        <v>0</v>
      </c>
      <c r="Y11" s="254"/>
      <c r="Z11" s="254"/>
      <c r="AA11" s="254"/>
    </row>
    <row r="12" spans="1:27" s="5" customFormat="1" ht="20.100000000000001" customHeight="1" x14ac:dyDescent="0.25">
      <c r="A12" s="307">
        <v>2</v>
      </c>
      <c r="B12" s="301" t="s">
        <v>454</v>
      </c>
      <c r="C12" s="272">
        <v>2</v>
      </c>
      <c r="D12" s="272">
        <v>3</v>
      </c>
      <c r="E12" s="272">
        <v>0</v>
      </c>
      <c r="F12" s="272">
        <v>3</v>
      </c>
      <c r="G12" s="272">
        <v>0</v>
      </c>
      <c r="H12" s="272">
        <v>0</v>
      </c>
      <c r="I12" s="308">
        <v>3</v>
      </c>
      <c r="J12" s="308">
        <v>3</v>
      </c>
      <c r="K12" s="308">
        <v>3</v>
      </c>
      <c r="L12" s="272">
        <v>3</v>
      </c>
      <c r="M12" s="272">
        <v>0</v>
      </c>
      <c r="N12" s="272">
        <v>0</v>
      </c>
      <c r="O12" s="272">
        <v>0</v>
      </c>
      <c r="P12" s="272">
        <v>0</v>
      </c>
      <c r="Q12" s="272">
        <v>0</v>
      </c>
      <c r="R12" s="272">
        <v>0</v>
      </c>
      <c r="S12" s="272">
        <v>0</v>
      </c>
      <c r="T12" s="308">
        <v>0</v>
      </c>
      <c r="U12" s="309">
        <f t="shared" si="2"/>
        <v>1</v>
      </c>
      <c r="V12" s="255">
        <f t="shared" si="3"/>
        <v>4</v>
      </c>
      <c r="W12" s="255">
        <f t="shared" si="4"/>
        <v>4</v>
      </c>
      <c r="X12" s="255">
        <f t="shared" si="5"/>
        <v>0</v>
      </c>
      <c r="Y12" s="254"/>
      <c r="Z12" s="254"/>
      <c r="AA12" s="254"/>
    </row>
    <row r="13" spans="1:27" s="5" customFormat="1" ht="20.100000000000001" customHeight="1" x14ac:dyDescent="0.25">
      <c r="A13" s="307">
        <v>3</v>
      </c>
      <c r="B13" s="301" t="s">
        <v>453</v>
      </c>
      <c r="C13" s="272">
        <v>3</v>
      </c>
      <c r="D13" s="272">
        <v>4</v>
      </c>
      <c r="E13" s="272">
        <v>1</v>
      </c>
      <c r="F13" s="272">
        <v>3</v>
      </c>
      <c r="G13" s="272">
        <v>0</v>
      </c>
      <c r="H13" s="272">
        <v>0</v>
      </c>
      <c r="I13" s="308">
        <v>4</v>
      </c>
      <c r="J13" s="308">
        <v>3</v>
      </c>
      <c r="K13" s="308">
        <v>3</v>
      </c>
      <c r="L13" s="272">
        <v>3</v>
      </c>
      <c r="M13" s="272">
        <v>0</v>
      </c>
      <c r="N13" s="272">
        <v>0</v>
      </c>
      <c r="O13" s="272">
        <v>0</v>
      </c>
      <c r="P13" s="272">
        <v>0</v>
      </c>
      <c r="Q13" s="272">
        <v>1</v>
      </c>
      <c r="R13" s="272">
        <v>0</v>
      </c>
      <c r="S13" s="272">
        <v>0</v>
      </c>
      <c r="T13" s="308">
        <v>1</v>
      </c>
      <c r="U13" s="309">
        <f t="shared" si="2"/>
        <v>1</v>
      </c>
      <c r="V13" s="255">
        <f t="shared" si="3"/>
        <v>3</v>
      </c>
      <c r="W13" s="255">
        <f t="shared" si="4"/>
        <v>3</v>
      </c>
      <c r="X13" s="255">
        <f t="shared" si="5"/>
        <v>0</v>
      </c>
      <c r="Y13" s="254"/>
      <c r="Z13" s="254"/>
      <c r="AA13" s="254"/>
    </row>
    <row r="14" spans="1:27" s="5" customFormat="1" ht="20.100000000000001" customHeight="1" x14ac:dyDescent="0.25">
      <c r="A14" s="307">
        <v>4</v>
      </c>
      <c r="B14" s="301" t="s">
        <v>452</v>
      </c>
      <c r="C14" s="272">
        <v>6</v>
      </c>
      <c r="D14" s="272">
        <v>27</v>
      </c>
      <c r="E14" s="272">
        <v>22</v>
      </c>
      <c r="F14" s="272">
        <v>5</v>
      </c>
      <c r="G14" s="272">
        <v>0</v>
      </c>
      <c r="H14" s="272">
        <v>0</v>
      </c>
      <c r="I14" s="308">
        <v>27</v>
      </c>
      <c r="J14" s="308">
        <v>20</v>
      </c>
      <c r="K14" s="308">
        <v>8</v>
      </c>
      <c r="L14" s="272">
        <v>8</v>
      </c>
      <c r="M14" s="272">
        <v>0</v>
      </c>
      <c r="N14" s="272">
        <v>11</v>
      </c>
      <c r="O14" s="272">
        <v>1</v>
      </c>
      <c r="P14" s="272">
        <v>0</v>
      </c>
      <c r="Q14" s="272">
        <v>7</v>
      </c>
      <c r="R14" s="272">
        <v>0</v>
      </c>
      <c r="S14" s="272">
        <v>0</v>
      </c>
      <c r="T14" s="308">
        <v>19</v>
      </c>
      <c r="U14" s="309">
        <f t="shared" si="2"/>
        <v>0.4</v>
      </c>
      <c r="V14" s="255">
        <f t="shared" si="3"/>
        <v>4</v>
      </c>
      <c r="W14" s="255">
        <f t="shared" si="4"/>
        <v>4</v>
      </c>
      <c r="X14" s="255">
        <f t="shared" si="5"/>
        <v>0</v>
      </c>
      <c r="Y14" s="254"/>
      <c r="Z14" s="254"/>
      <c r="AA14" s="254"/>
    </row>
    <row r="15" spans="1:27" s="5" customFormat="1" ht="20.100000000000001" customHeight="1" x14ac:dyDescent="0.25">
      <c r="A15" s="307">
        <v>5</v>
      </c>
      <c r="B15" s="301" t="s">
        <v>451</v>
      </c>
      <c r="C15" s="272">
        <v>6</v>
      </c>
      <c r="D15" s="272">
        <v>34</v>
      </c>
      <c r="E15" s="272">
        <v>19</v>
      </c>
      <c r="F15" s="272">
        <v>15</v>
      </c>
      <c r="G15" s="272">
        <v>1</v>
      </c>
      <c r="H15" s="272">
        <v>0</v>
      </c>
      <c r="I15" s="308">
        <v>33</v>
      </c>
      <c r="J15" s="308">
        <v>30</v>
      </c>
      <c r="K15" s="308">
        <v>14</v>
      </c>
      <c r="L15" s="272">
        <v>14</v>
      </c>
      <c r="M15" s="272">
        <v>0</v>
      </c>
      <c r="N15" s="272">
        <v>16</v>
      </c>
      <c r="O15" s="272">
        <v>0</v>
      </c>
      <c r="P15" s="272">
        <v>0</v>
      </c>
      <c r="Q15" s="272">
        <v>3</v>
      </c>
      <c r="R15" s="272">
        <v>0</v>
      </c>
      <c r="S15" s="272">
        <v>0</v>
      </c>
      <c r="T15" s="308">
        <v>19</v>
      </c>
      <c r="U15" s="309">
        <f t="shared" si="2"/>
        <v>0.46666666666666667</v>
      </c>
      <c r="V15" s="255">
        <f t="shared" si="3"/>
        <v>27</v>
      </c>
      <c r="W15" s="255">
        <f t="shared" si="4"/>
        <v>27</v>
      </c>
      <c r="X15" s="255">
        <f t="shared" si="5"/>
        <v>0</v>
      </c>
      <c r="Y15" s="254"/>
      <c r="Z15" s="254"/>
      <c r="AA15" s="254"/>
    </row>
    <row r="16" spans="1:27" s="5" customFormat="1" ht="20.100000000000001" customHeight="1" x14ac:dyDescent="0.25">
      <c r="A16" s="307">
        <v>6</v>
      </c>
      <c r="B16" s="301" t="s">
        <v>450</v>
      </c>
      <c r="C16" s="272">
        <v>0</v>
      </c>
      <c r="D16" s="272">
        <v>4</v>
      </c>
      <c r="E16" s="272">
        <v>2</v>
      </c>
      <c r="F16" s="272">
        <v>2</v>
      </c>
      <c r="G16" s="272">
        <v>0</v>
      </c>
      <c r="H16" s="272">
        <v>1</v>
      </c>
      <c r="I16" s="308">
        <v>3</v>
      </c>
      <c r="J16" s="308">
        <v>1</v>
      </c>
      <c r="K16" s="308">
        <v>1</v>
      </c>
      <c r="L16" s="272">
        <v>1</v>
      </c>
      <c r="M16" s="272">
        <v>0</v>
      </c>
      <c r="N16" s="272">
        <v>0</v>
      </c>
      <c r="O16" s="272">
        <v>0</v>
      </c>
      <c r="P16" s="272">
        <v>0</v>
      </c>
      <c r="Q16" s="272">
        <v>2</v>
      </c>
      <c r="R16" s="272">
        <v>0</v>
      </c>
      <c r="S16" s="272">
        <v>0</v>
      </c>
      <c r="T16" s="308">
        <v>2</v>
      </c>
      <c r="U16" s="309">
        <f t="shared" si="2"/>
        <v>1</v>
      </c>
      <c r="V16" s="255">
        <f t="shared" si="3"/>
        <v>33</v>
      </c>
      <c r="W16" s="255">
        <f t="shared" si="4"/>
        <v>33</v>
      </c>
      <c r="X16" s="255">
        <f t="shared" si="5"/>
        <v>0</v>
      </c>
      <c r="Y16" s="254"/>
      <c r="Z16" s="254"/>
      <c r="AA16" s="254"/>
    </row>
    <row r="17" spans="1:27" s="5" customFormat="1" ht="20.100000000000001" customHeight="1" x14ac:dyDescent="0.25">
      <c r="A17" s="307">
        <v>7</v>
      </c>
      <c r="B17" s="301" t="s">
        <v>449</v>
      </c>
      <c r="C17" s="272">
        <v>5</v>
      </c>
      <c r="D17" s="272">
        <v>43</v>
      </c>
      <c r="E17" s="272">
        <v>22</v>
      </c>
      <c r="F17" s="272">
        <v>21</v>
      </c>
      <c r="G17" s="272">
        <v>0</v>
      </c>
      <c r="H17" s="272">
        <v>0</v>
      </c>
      <c r="I17" s="308">
        <v>43</v>
      </c>
      <c r="J17" s="308">
        <v>29</v>
      </c>
      <c r="K17" s="308">
        <v>17</v>
      </c>
      <c r="L17" s="272">
        <v>17</v>
      </c>
      <c r="M17" s="272">
        <v>0</v>
      </c>
      <c r="N17" s="272">
        <v>12</v>
      </c>
      <c r="O17" s="272">
        <v>0</v>
      </c>
      <c r="P17" s="272">
        <v>0</v>
      </c>
      <c r="Q17" s="272">
        <v>14</v>
      </c>
      <c r="R17" s="272">
        <v>0</v>
      </c>
      <c r="S17" s="272">
        <v>0</v>
      </c>
      <c r="T17" s="308">
        <v>26</v>
      </c>
      <c r="U17" s="309">
        <f t="shared" si="2"/>
        <v>0.58620689655172409</v>
      </c>
      <c r="V17" s="255">
        <f t="shared" si="3"/>
        <v>3</v>
      </c>
      <c r="W17" s="255">
        <f t="shared" si="4"/>
        <v>3</v>
      </c>
      <c r="X17" s="255">
        <f t="shared" si="5"/>
        <v>0</v>
      </c>
      <c r="Y17" s="254"/>
      <c r="Z17" s="254"/>
      <c r="AA17" s="254"/>
    </row>
    <row r="18" spans="1:27" s="5" customFormat="1" ht="20.100000000000001" customHeight="1" x14ac:dyDescent="0.25">
      <c r="A18" s="307">
        <v>8</v>
      </c>
      <c r="B18" s="301" t="s">
        <v>448</v>
      </c>
      <c r="C18" s="272">
        <v>0</v>
      </c>
      <c r="D18" s="272">
        <v>1</v>
      </c>
      <c r="E18" s="272">
        <v>0</v>
      </c>
      <c r="F18" s="272">
        <v>1</v>
      </c>
      <c r="G18" s="272">
        <v>0</v>
      </c>
      <c r="H18" s="272">
        <v>0</v>
      </c>
      <c r="I18" s="308">
        <v>1</v>
      </c>
      <c r="J18" s="308">
        <v>1</v>
      </c>
      <c r="K18" s="308">
        <v>1</v>
      </c>
      <c r="L18" s="272">
        <v>1</v>
      </c>
      <c r="M18" s="272">
        <v>0</v>
      </c>
      <c r="N18" s="272">
        <v>0</v>
      </c>
      <c r="O18" s="272">
        <v>0</v>
      </c>
      <c r="P18" s="272">
        <v>0</v>
      </c>
      <c r="Q18" s="272">
        <v>0</v>
      </c>
      <c r="R18" s="272">
        <v>0</v>
      </c>
      <c r="S18" s="272">
        <v>0</v>
      </c>
      <c r="T18" s="308">
        <v>0</v>
      </c>
      <c r="U18" s="309">
        <f t="shared" si="2"/>
        <v>1</v>
      </c>
      <c r="V18" s="255">
        <f t="shared" si="3"/>
        <v>43</v>
      </c>
      <c r="W18" s="255">
        <f t="shared" si="4"/>
        <v>43</v>
      </c>
      <c r="X18" s="255">
        <f t="shared" si="5"/>
        <v>0</v>
      </c>
      <c r="Y18" s="254"/>
      <c r="Z18" s="254"/>
      <c r="AA18" s="254"/>
    </row>
    <row r="19" spans="1:27" s="5" customFormat="1" ht="20.100000000000001" customHeight="1" x14ac:dyDescent="0.25">
      <c r="A19" s="307">
        <v>9</v>
      </c>
      <c r="B19" s="301" t="s">
        <v>447</v>
      </c>
      <c r="C19" s="272">
        <v>15</v>
      </c>
      <c r="D19" s="272">
        <v>36</v>
      </c>
      <c r="E19" s="272">
        <v>12</v>
      </c>
      <c r="F19" s="272">
        <v>24</v>
      </c>
      <c r="G19" s="272">
        <v>1</v>
      </c>
      <c r="H19" s="272">
        <v>0</v>
      </c>
      <c r="I19" s="308">
        <v>35</v>
      </c>
      <c r="J19" s="308">
        <v>30</v>
      </c>
      <c r="K19" s="308">
        <v>12</v>
      </c>
      <c r="L19" s="272">
        <v>12</v>
      </c>
      <c r="M19" s="272">
        <v>0</v>
      </c>
      <c r="N19" s="272">
        <v>18</v>
      </c>
      <c r="O19" s="272">
        <v>0</v>
      </c>
      <c r="P19" s="272">
        <v>0</v>
      </c>
      <c r="Q19" s="272">
        <v>5</v>
      </c>
      <c r="R19" s="272">
        <v>0</v>
      </c>
      <c r="S19" s="272">
        <v>0</v>
      </c>
      <c r="T19" s="308">
        <v>23</v>
      </c>
      <c r="U19" s="309">
        <f t="shared" si="2"/>
        <v>0.4</v>
      </c>
      <c r="V19" s="255">
        <f t="shared" si="3"/>
        <v>1</v>
      </c>
      <c r="W19" s="255">
        <f t="shared" si="4"/>
        <v>1</v>
      </c>
      <c r="X19" s="255">
        <f t="shared" si="5"/>
        <v>0</v>
      </c>
      <c r="Y19" s="254"/>
      <c r="Z19" s="254"/>
      <c r="AA19" s="254"/>
    </row>
    <row r="20" spans="1:27" s="5" customFormat="1" ht="20.100000000000001" customHeight="1" x14ac:dyDescent="0.25">
      <c r="A20" s="307">
        <v>10</v>
      </c>
      <c r="B20" s="301" t="s">
        <v>446</v>
      </c>
      <c r="C20" s="272">
        <v>3</v>
      </c>
      <c r="D20" s="272">
        <v>19</v>
      </c>
      <c r="E20" s="272">
        <v>12</v>
      </c>
      <c r="F20" s="272">
        <v>7</v>
      </c>
      <c r="G20" s="272">
        <v>1</v>
      </c>
      <c r="H20" s="272">
        <v>0</v>
      </c>
      <c r="I20" s="308">
        <v>18</v>
      </c>
      <c r="J20" s="308">
        <v>17</v>
      </c>
      <c r="K20" s="308">
        <v>8</v>
      </c>
      <c r="L20" s="272">
        <v>8</v>
      </c>
      <c r="M20" s="272">
        <v>0</v>
      </c>
      <c r="N20" s="272">
        <v>9</v>
      </c>
      <c r="O20" s="272">
        <v>0</v>
      </c>
      <c r="P20" s="272">
        <v>0</v>
      </c>
      <c r="Q20" s="272">
        <v>1</v>
      </c>
      <c r="R20" s="272">
        <v>0</v>
      </c>
      <c r="S20" s="272">
        <v>0</v>
      </c>
      <c r="T20" s="272">
        <v>12</v>
      </c>
      <c r="U20" s="309">
        <f t="shared" si="2"/>
        <v>0.47058823529411764</v>
      </c>
      <c r="V20" s="255"/>
      <c r="W20" s="255"/>
      <c r="X20" s="255"/>
      <c r="Y20" s="254"/>
      <c r="Z20" s="254"/>
      <c r="AA20" s="254"/>
    </row>
    <row r="21" spans="1:27" s="334" customFormat="1" ht="20.100000000000001" customHeight="1" x14ac:dyDescent="0.25">
      <c r="A21" s="336" t="s">
        <v>1</v>
      </c>
      <c r="B21" s="340" t="s">
        <v>332</v>
      </c>
      <c r="C21" s="332">
        <v>838</v>
      </c>
      <c r="D21" s="332">
        <v>2911</v>
      </c>
      <c r="E21" s="332">
        <v>1184</v>
      </c>
      <c r="F21" s="332">
        <v>1727</v>
      </c>
      <c r="G21" s="332">
        <v>48</v>
      </c>
      <c r="H21" s="332">
        <v>13</v>
      </c>
      <c r="I21" s="332">
        <v>2850</v>
      </c>
      <c r="J21" s="332">
        <v>2346</v>
      </c>
      <c r="K21" s="332">
        <v>1397</v>
      </c>
      <c r="L21" s="332">
        <v>1364</v>
      </c>
      <c r="M21" s="332">
        <v>33</v>
      </c>
      <c r="N21" s="332">
        <v>941</v>
      </c>
      <c r="O21" s="332">
        <v>8</v>
      </c>
      <c r="P21" s="332">
        <v>0</v>
      </c>
      <c r="Q21" s="332">
        <v>502</v>
      </c>
      <c r="R21" s="332">
        <v>2</v>
      </c>
      <c r="S21" s="332">
        <v>0</v>
      </c>
      <c r="T21" s="332">
        <v>1453</v>
      </c>
      <c r="U21" s="333">
        <f t="shared" si="2"/>
        <v>0.59548167092924131</v>
      </c>
      <c r="V21" s="339" t="e">
        <f>#REF!-#REF!-#REF!</f>
        <v>#REF!</v>
      </c>
      <c r="W21" s="339" t="e">
        <f>#REF!+#REF!+#REF!+#REF!</f>
        <v>#REF!</v>
      </c>
      <c r="X21" s="339" t="e">
        <f t="shared" si="5"/>
        <v>#REF!</v>
      </c>
      <c r="Y21" s="341"/>
      <c r="Z21" s="341"/>
      <c r="AA21" s="341"/>
    </row>
    <row r="22" spans="1:27" s="334" customFormat="1" ht="20.100000000000001" customHeight="1" x14ac:dyDescent="0.25">
      <c r="A22" s="336" t="s">
        <v>13</v>
      </c>
      <c r="B22" s="340" t="s">
        <v>333</v>
      </c>
      <c r="C22" s="332">
        <v>331</v>
      </c>
      <c r="D22" s="332">
        <v>1002</v>
      </c>
      <c r="E22" s="332">
        <v>434</v>
      </c>
      <c r="F22" s="332">
        <v>568</v>
      </c>
      <c r="G22" s="332">
        <v>21</v>
      </c>
      <c r="H22" s="332">
        <v>6</v>
      </c>
      <c r="I22" s="332">
        <v>975</v>
      </c>
      <c r="J22" s="332">
        <v>800</v>
      </c>
      <c r="K22" s="332">
        <v>442</v>
      </c>
      <c r="L22" s="332">
        <v>436</v>
      </c>
      <c r="M22" s="332">
        <v>6</v>
      </c>
      <c r="N22" s="332">
        <v>352</v>
      </c>
      <c r="O22" s="332">
        <v>6</v>
      </c>
      <c r="P22" s="332">
        <v>0</v>
      </c>
      <c r="Q22" s="332">
        <v>175</v>
      </c>
      <c r="R22" s="332">
        <v>0</v>
      </c>
      <c r="S22" s="332">
        <v>0</v>
      </c>
      <c r="T22" s="332">
        <v>533</v>
      </c>
      <c r="U22" s="333">
        <f t="shared" si="2"/>
        <v>0.55249999999999999</v>
      </c>
      <c r="V22" s="339">
        <f t="shared" si="3"/>
        <v>2850</v>
      </c>
      <c r="W22" s="339">
        <f t="shared" si="4"/>
        <v>2850</v>
      </c>
      <c r="X22" s="339">
        <f t="shared" si="5"/>
        <v>0</v>
      </c>
      <c r="Y22" s="339">
        <f>'[2]04'!$Y$10+'[2]04'!$AB$10</f>
        <v>251</v>
      </c>
      <c r="Z22" s="339">
        <f>Y22+Q22</f>
        <v>426</v>
      </c>
      <c r="AA22" s="339">
        <f>T22+Y22</f>
        <v>784</v>
      </c>
    </row>
    <row r="23" spans="1:27" s="5" customFormat="1" ht="20.100000000000001" customHeight="1" x14ac:dyDescent="0.25">
      <c r="A23" s="203" t="s">
        <v>15</v>
      </c>
      <c r="B23" s="285" t="s">
        <v>445</v>
      </c>
      <c r="C23" s="272">
        <v>9</v>
      </c>
      <c r="D23" s="272">
        <v>9</v>
      </c>
      <c r="E23" s="272">
        <v>0</v>
      </c>
      <c r="F23" s="272">
        <v>9</v>
      </c>
      <c r="G23" s="272">
        <v>0</v>
      </c>
      <c r="H23" s="272">
        <v>0</v>
      </c>
      <c r="I23" s="308">
        <v>9</v>
      </c>
      <c r="J23" s="308">
        <v>9</v>
      </c>
      <c r="K23" s="308">
        <v>9</v>
      </c>
      <c r="L23" s="272">
        <v>9</v>
      </c>
      <c r="M23" s="272">
        <v>0</v>
      </c>
      <c r="N23" s="272">
        <v>0</v>
      </c>
      <c r="O23" s="272">
        <v>0</v>
      </c>
      <c r="P23" s="272">
        <v>0</v>
      </c>
      <c r="Q23" s="272">
        <v>0</v>
      </c>
      <c r="R23" s="272">
        <v>0</v>
      </c>
      <c r="S23" s="272">
        <v>0</v>
      </c>
      <c r="T23" s="308">
        <v>0</v>
      </c>
      <c r="U23" s="309">
        <f t="shared" si="2"/>
        <v>1</v>
      </c>
      <c r="V23" s="255">
        <f>D22-G22-H22</f>
        <v>975</v>
      </c>
      <c r="W23" s="255">
        <f>J22+Q22+R22+S22</f>
        <v>975</v>
      </c>
      <c r="X23" s="255">
        <f t="shared" si="5"/>
        <v>0</v>
      </c>
      <c r="Y23" s="254"/>
      <c r="Z23" s="254"/>
      <c r="AA23" s="254"/>
    </row>
    <row r="24" spans="1:27" s="5" customFormat="1" ht="20.100000000000001" customHeight="1" x14ac:dyDescent="0.25">
      <c r="A24" s="203" t="s">
        <v>16</v>
      </c>
      <c r="B24" s="285" t="s">
        <v>444</v>
      </c>
      <c r="C24" s="272">
        <v>58</v>
      </c>
      <c r="D24" s="272">
        <v>201</v>
      </c>
      <c r="E24" s="272">
        <v>106</v>
      </c>
      <c r="F24" s="272">
        <v>95</v>
      </c>
      <c r="G24" s="272">
        <v>1</v>
      </c>
      <c r="H24" s="272">
        <v>0</v>
      </c>
      <c r="I24" s="308">
        <v>200</v>
      </c>
      <c r="J24" s="308">
        <v>167</v>
      </c>
      <c r="K24" s="308">
        <v>82</v>
      </c>
      <c r="L24" s="272">
        <v>80</v>
      </c>
      <c r="M24" s="272">
        <v>2</v>
      </c>
      <c r="N24" s="272">
        <v>85</v>
      </c>
      <c r="O24" s="272">
        <v>0</v>
      </c>
      <c r="P24" s="272">
        <v>0</v>
      </c>
      <c r="Q24" s="272">
        <v>33</v>
      </c>
      <c r="R24" s="272">
        <v>0</v>
      </c>
      <c r="S24" s="272">
        <v>0</v>
      </c>
      <c r="T24" s="308">
        <v>118</v>
      </c>
      <c r="U24" s="309">
        <f t="shared" si="2"/>
        <v>0.49101796407185627</v>
      </c>
      <c r="V24" s="255">
        <f t="shared" si="3"/>
        <v>9</v>
      </c>
      <c r="W24" s="255">
        <f t="shared" si="4"/>
        <v>9</v>
      </c>
      <c r="X24" s="255">
        <f t="shared" si="5"/>
        <v>0</v>
      </c>
      <c r="Y24" s="254"/>
      <c r="Z24" s="254"/>
      <c r="AA24" s="254"/>
    </row>
    <row r="25" spans="1:27" s="5" customFormat="1" ht="20.100000000000001" customHeight="1" x14ac:dyDescent="0.25">
      <c r="A25" s="203" t="s">
        <v>41</v>
      </c>
      <c r="B25" s="285" t="s">
        <v>443</v>
      </c>
      <c r="C25" s="272">
        <v>36</v>
      </c>
      <c r="D25" s="272">
        <v>157</v>
      </c>
      <c r="E25" s="272">
        <v>86</v>
      </c>
      <c r="F25" s="272">
        <v>71</v>
      </c>
      <c r="G25" s="272">
        <v>5</v>
      </c>
      <c r="H25" s="272">
        <v>0</v>
      </c>
      <c r="I25" s="308">
        <v>152</v>
      </c>
      <c r="J25" s="308">
        <v>128</v>
      </c>
      <c r="K25" s="308">
        <v>76</v>
      </c>
      <c r="L25" s="272">
        <v>75</v>
      </c>
      <c r="M25" s="272">
        <v>1</v>
      </c>
      <c r="N25" s="272">
        <v>52</v>
      </c>
      <c r="O25" s="272">
        <v>0</v>
      </c>
      <c r="P25" s="272">
        <v>0</v>
      </c>
      <c r="Q25" s="272">
        <v>24</v>
      </c>
      <c r="R25" s="272">
        <v>0</v>
      </c>
      <c r="S25" s="272">
        <v>0</v>
      </c>
      <c r="T25" s="308">
        <v>76</v>
      </c>
      <c r="U25" s="309">
        <f t="shared" si="2"/>
        <v>0.59375</v>
      </c>
      <c r="V25" s="255">
        <f t="shared" si="3"/>
        <v>200</v>
      </c>
      <c r="W25" s="255">
        <f t="shared" si="4"/>
        <v>200</v>
      </c>
      <c r="X25" s="255">
        <f t="shared" si="5"/>
        <v>0</v>
      </c>
      <c r="Y25" s="254"/>
      <c r="Z25" s="254"/>
      <c r="AA25" s="254"/>
    </row>
    <row r="26" spans="1:27" s="5" customFormat="1" ht="20.100000000000001" customHeight="1" x14ac:dyDescent="0.25">
      <c r="A26" s="203" t="s">
        <v>43</v>
      </c>
      <c r="B26" s="285" t="s">
        <v>442</v>
      </c>
      <c r="C26" s="272">
        <v>58</v>
      </c>
      <c r="D26" s="272">
        <v>162</v>
      </c>
      <c r="E26" s="272">
        <v>58</v>
      </c>
      <c r="F26" s="272">
        <v>104</v>
      </c>
      <c r="G26" s="272">
        <v>7</v>
      </c>
      <c r="H26" s="272">
        <v>6</v>
      </c>
      <c r="I26" s="308">
        <v>149</v>
      </c>
      <c r="J26" s="308">
        <v>125</v>
      </c>
      <c r="K26" s="308">
        <v>62</v>
      </c>
      <c r="L26" s="272">
        <v>60</v>
      </c>
      <c r="M26" s="272">
        <v>2</v>
      </c>
      <c r="N26" s="272">
        <v>60</v>
      </c>
      <c r="O26" s="272">
        <v>3</v>
      </c>
      <c r="P26" s="272">
        <v>0</v>
      </c>
      <c r="Q26" s="272">
        <v>24</v>
      </c>
      <c r="R26" s="272">
        <v>0</v>
      </c>
      <c r="S26" s="272">
        <v>0</v>
      </c>
      <c r="T26" s="308">
        <v>87</v>
      </c>
      <c r="U26" s="309">
        <f t="shared" si="2"/>
        <v>0.496</v>
      </c>
      <c r="V26" s="255">
        <f t="shared" si="3"/>
        <v>152</v>
      </c>
      <c r="W26" s="255">
        <f t="shared" si="4"/>
        <v>152</v>
      </c>
      <c r="X26" s="255">
        <f t="shared" si="5"/>
        <v>0</v>
      </c>
      <c r="Y26" s="254"/>
      <c r="Z26" s="254"/>
      <c r="AA26" s="254"/>
    </row>
    <row r="27" spans="1:27" s="5" customFormat="1" ht="20.100000000000001" customHeight="1" x14ac:dyDescent="0.25">
      <c r="A27" s="203" t="s">
        <v>44</v>
      </c>
      <c r="B27" s="285" t="s">
        <v>441</v>
      </c>
      <c r="C27" s="272">
        <v>46</v>
      </c>
      <c r="D27" s="272">
        <v>144</v>
      </c>
      <c r="E27" s="272">
        <v>57</v>
      </c>
      <c r="F27" s="272">
        <v>87</v>
      </c>
      <c r="G27" s="272">
        <v>1</v>
      </c>
      <c r="H27" s="272">
        <v>0</v>
      </c>
      <c r="I27" s="308">
        <v>143</v>
      </c>
      <c r="J27" s="308">
        <v>112</v>
      </c>
      <c r="K27" s="308">
        <v>57</v>
      </c>
      <c r="L27" s="272">
        <v>57</v>
      </c>
      <c r="M27" s="272">
        <v>0</v>
      </c>
      <c r="N27" s="272">
        <v>55</v>
      </c>
      <c r="O27" s="272">
        <v>0</v>
      </c>
      <c r="P27" s="272">
        <v>0</v>
      </c>
      <c r="Q27" s="272">
        <v>31</v>
      </c>
      <c r="R27" s="272">
        <v>0</v>
      </c>
      <c r="S27" s="272">
        <v>0</v>
      </c>
      <c r="T27" s="308">
        <v>86</v>
      </c>
      <c r="U27" s="309">
        <f t="shared" si="2"/>
        <v>0.5089285714285714</v>
      </c>
      <c r="V27" s="255">
        <f t="shared" si="3"/>
        <v>149</v>
      </c>
      <c r="W27" s="255">
        <f t="shared" si="4"/>
        <v>149</v>
      </c>
      <c r="X27" s="255">
        <f t="shared" si="5"/>
        <v>0</v>
      </c>
      <c r="Y27" s="254"/>
      <c r="Z27" s="254"/>
      <c r="AA27" s="254"/>
    </row>
    <row r="28" spans="1:27" s="5" customFormat="1" ht="20.100000000000001" customHeight="1" x14ac:dyDescent="0.25">
      <c r="A28" s="203" t="s">
        <v>77</v>
      </c>
      <c r="B28" s="285" t="s">
        <v>440</v>
      </c>
      <c r="C28" s="272">
        <v>60</v>
      </c>
      <c r="D28" s="272">
        <v>170</v>
      </c>
      <c r="E28" s="272">
        <v>64</v>
      </c>
      <c r="F28" s="272">
        <v>106</v>
      </c>
      <c r="G28" s="272">
        <v>5</v>
      </c>
      <c r="H28" s="272">
        <v>0</v>
      </c>
      <c r="I28" s="308">
        <v>165</v>
      </c>
      <c r="J28" s="308">
        <v>140</v>
      </c>
      <c r="K28" s="308">
        <v>90</v>
      </c>
      <c r="L28" s="272">
        <v>89</v>
      </c>
      <c r="M28" s="272">
        <v>1</v>
      </c>
      <c r="N28" s="272">
        <v>49</v>
      </c>
      <c r="O28" s="272">
        <v>1</v>
      </c>
      <c r="P28" s="272">
        <v>0</v>
      </c>
      <c r="Q28" s="272">
        <v>25</v>
      </c>
      <c r="R28" s="272">
        <v>0</v>
      </c>
      <c r="S28" s="272">
        <v>0</v>
      </c>
      <c r="T28" s="308">
        <v>75</v>
      </c>
      <c r="U28" s="309">
        <f t="shared" si="2"/>
        <v>0.6428571428571429</v>
      </c>
      <c r="V28" s="255">
        <f t="shared" si="3"/>
        <v>143</v>
      </c>
      <c r="W28" s="255">
        <f t="shared" si="4"/>
        <v>143</v>
      </c>
      <c r="X28" s="255">
        <f t="shared" si="5"/>
        <v>0</v>
      </c>
      <c r="Y28" s="254"/>
      <c r="Z28" s="254"/>
      <c r="AA28" s="254"/>
    </row>
    <row r="29" spans="1:27" s="5" customFormat="1" ht="20.100000000000001" customHeight="1" x14ac:dyDescent="0.25">
      <c r="A29" s="203" t="s">
        <v>80</v>
      </c>
      <c r="B29" s="285" t="s">
        <v>439</v>
      </c>
      <c r="C29" s="272">
        <v>64</v>
      </c>
      <c r="D29" s="272">
        <v>159</v>
      </c>
      <c r="E29" s="272">
        <v>63</v>
      </c>
      <c r="F29" s="272">
        <v>96</v>
      </c>
      <c r="G29" s="272">
        <v>2</v>
      </c>
      <c r="H29" s="272">
        <v>0</v>
      </c>
      <c r="I29" s="308">
        <v>157</v>
      </c>
      <c r="J29" s="308">
        <v>119</v>
      </c>
      <c r="K29" s="308">
        <v>66</v>
      </c>
      <c r="L29" s="272">
        <v>66</v>
      </c>
      <c r="M29" s="272">
        <v>0</v>
      </c>
      <c r="N29" s="272">
        <v>51</v>
      </c>
      <c r="O29" s="272">
        <v>2</v>
      </c>
      <c r="P29" s="272">
        <v>0</v>
      </c>
      <c r="Q29" s="272">
        <v>38</v>
      </c>
      <c r="R29" s="272">
        <v>0</v>
      </c>
      <c r="S29" s="272">
        <v>0</v>
      </c>
      <c r="T29" s="308">
        <v>91</v>
      </c>
      <c r="U29" s="309">
        <f t="shared" si="2"/>
        <v>0.55462184873949583</v>
      </c>
      <c r="V29" s="255"/>
      <c r="W29" s="255"/>
      <c r="X29" s="255"/>
      <c r="Y29" s="254"/>
      <c r="Z29" s="254"/>
      <c r="AA29" s="254"/>
    </row>
    <row r="30" spans="1:27" s="334" customFormat="1" ht="20.100000000000001" customHeight="1" x14ac:dyDescent="0.25">
      <c r="A30" s="336" t="s">
        <v>14</v>
      </c>
      <c r="B30" s="340" t="s">
        <v>334</v>
      </c>
      <c r="C30" s="332">
        <v>133</v>
      </c>
      <c r="D30" s="332">
        <v>543</v>
      </c>
      <c r="E30" s="332">
        <v>251</v>
      </c>
      <c r="F30" s="332">
        <v>292</v>
      </c>
      <c r="G30" s="332">
        <v>1</v>
      </c>
      <c r="H30" s="332">
        <v>0</v>
      </c>
      <c r="I30" s="332">
        <v>542</v>
      </c>
      <c r="J30" s="332">
        <v>448</v>
      </c>
      <c r="K30" s="332">
        <v>233</v>
      </c>
      <c r="L30" s="332">
        <v>222</v>
      </c>
      <c r="M30" s="332">
        <v>11</v>
      </c>
      <c r="N30" s="332">
        <v>214</v>
      </c>
      <c r="O30" s="332">
        <v>1</v>
      </c>
      <c r="P30" s="332">
        <v>0</v>
      </c>
      <c r="Q30" s="332">
        <v>92</v>
      </c>
      <c r="R30" s="332">
        <v>2</v>
      </c>
      <c r="S30" s="332">
        <v>0</v>
      </c>
      <c r="T30" s="332">
        <v>309</v>
      </c>
      <c r="U30" s="333">
        <f t="shared" si="2"/>
        <v>0.5200892857142857</v>
      </c>
      <c r="V30" s="339" t="e">
        <f>#REF!-#REF!-#REF!</f>
        <v>#REF!</v>
      </c>
      <c r="W30" s="339" t="e">
        <f>#REF!+#REF!+#REF!+#REF!</f>
        <v>#REF!</v>
      </c>
      <c r="X30" s="339" t="e">
        <f t="shared" si="5"/>
        <v>#REF!</v>
      </c>
      <c r="Y30" s="339">
        <f>'[3]04'!$Y$10+'[3]04'!$AB$10</f>
        <v>135</v>
      </c>
      <c r="Z30" s="339">
        <f>Q30+Y30</f>
        <v>227</v>
      </c>
      <c r="AA30" s="339">
        <f>T30+Y30</f>
        <v>444</v>
      </c>
    </row>
    <row r="31" spans="1:27" s="5" customFormat="1" ht="20.100000000000001" customHeight="1" x14ac:dyDescent="0.25">
      <c r="A31" s="300" t="s">
        <v>17</v>
      </c>
      <c r="B31" s="285" t="s">
        <v>438</v>
      </c>
      <c r="C31" s="272">
        <v>24</v>
      </c>
      <c r="D31" s="272">
        <v>33</v>
      </c>
      <c r="E31" s="272">
        <v>7</v>
      </c>
      <c r="F31" s="272">
        <v>26</v>
      </c>
      <c r="G31" s="272">
        <v>0</v>
      </c>
      <c r="H31" s="272">
        <v>0</v>
      </c>
      <c r="I31" s="308">
        <v>33</v>
      </c>
      <c r="J31" s="308">
        <v>28</v>
      </c>
      <c r="K31" s="308">
        <v>26</v>
      </c>
      <c r="L31" s="272">
        <v>26</v>
      </c>
      <c r="M31" s="272">
        <v>0</v>
      </c>
      <c r="N31" s="272">
        <v>2</v>
      </c>
      <c r="O31" s="272">
        <v>0</v>
      </c>
      <c r="P31" s="272">
        <v>0</v>
      </c>
      <c r="Q31" s="272">
        <v>5</v>
      </c>
      <c r="R31" s="272">
        <v>0</v>
      </c>
      <c r="S31" s="272">
        <v>0</v>
      </c>
      <c r="T31" s="308">
        <v>7</v>
      </c>
      <c r="U31" s="309">
        <f t="shared" si="2"/>
        <v>0.9285714285714286</v>
      </c>
      <c r="V31" s="255"/>
      <c r="W31" s="255"/>
      <c r="X31" s="255"/>
      <c r="Y31" s="258"/>
      <c r="Z31" s="258"/>
      <c r="AA31" s="258"/>
    </row>
    <row r="32" spans="1:27" s="5" customFormat="1" ht="20.100000000000001" customHeight="1" x14ac:dyDescent="0.25">
      <c r="A32" s="300" t="s">
        <v>18</v>
      </c>
      <c r="B32" s="285" t="s">
        <v>437</v>
      </c>
      <c r="C32" s="272">
        <v>21</v>
      </c>
      <c r="D32" s="272">
        <v>115</v>
      </c>
      <c r="E32" s="272">
        <v>54</v>
      </c>
      <c r="F32" s="272">
        <v>61</v>
      </c>
      <c r="G32" s="272">
        <v>0</v>
      </c>
      <c r="H32" s="272">
        <v>0</v>
      </c>
      <c r="I32" s="308">
        <v>115</v>
      </c>
      <c r="J32" s="308">
        <v>93</v>
      </c>
      <c r="K32" s="308">
        <v>52</v>
      </c>
      <c r="L32" s="272">
        <v>49</v>
      </c>
      <c r="M32" s="272">
        <v>3</v>
      </c>
      <c r="N32" s="272">
        <v>41</v>
      </c>
      <c r="O32" s="272">
        <v>0</v>
      </c>
      <c r="P32" s="272">
        <v>0</v>
      </c>
      <c r="Q32" s="272">
        <v>22</v>
      </c>
      <c r="R32" s="272">
        <v>0</v>
      </c>
      <c r="S32" s="272">
        <v>0</v>
      </c>
      <c r="T32" s="308">
        <v>63</v>
      </c>
      <c r="U32" s="309">
        <f t="shared" si="2"/>
        <v>0.55913978494623651</v>
      </c>
      <c r="V32" s="255">
        <f>D30-G30-H30</f>
        <v>542</v>
      </c>
      <c r="W32" s="255">
        <f>J30+Q30+R30+S30</f>
        <v>542</v>
      </c>
      <c r="X32" s="255">
        <f t="shared" si="5"/>
        <v>0</v>
      </c>
      <c r="Y32" s="254"/>
      <c r="Z32" s="254"/>
      <c r="AA32" s="254"/>
    </row>
    <row r="33" spans="1:27" s="5" customFormat="1" ht="20.100000000000001" customHeight="1" x14ac:dyDescent="0.25">
      <c r="A33" s="300" t="s">
        <v>111</v>
      </c>
      <c r="B33" s="285" t="s">
        <v>436</v>
      </c>
      <c r="C33" s="272">
        <v>32</v>
      </c>
      <c r="D33" s="272">
        <v>152</v>
      </c>
      <c r="E33" s="272">
        <v>78</v>
      </c>
      <c r="F33" s="272">
        <v>74</v>
      </c>
      <c r="G33" s="272">
        <v>0</v>
      </c>
      <c r="H33" s="272">
        <v>0</v>
      </c>
      <c r="I33" s="308">
        <v>152</v>
      </c>
      <c r="J33" s="308">
        <v>126</v>
      </c>
      <c r="K33" s="308">
        <v>45</v>
      </c>
      <c r="L33" s="272">
        <v>44</v>
      </c>
      <c r="M33" s="272">
        <v>1</v>
      </c>
      <c r="N33" s="272">
        <v>81</v>
      </c>
      <c r="O33" s="272">
        <v>0</v>
      </c>
      <c r="P33" s="272">
        <v>0</v>
      </c>
      <c r="Q33" s="272">
        <v>26</v>
      </c>
      <c r="R33" s="272">
        <v>0</v>
      </c>
      <c r="S33" s="272">
        <v>0</v>
      </c>
      <c r="T33" s="308">
        <v>107</v>
      </c>
      <c r="U33" s="309">
        <f t="shared" si="2"/>
        <v>0.35714285714285715</v>
      </c>
      <c r="V33" s="255">
        <f t="shared" si="3"/>
        <v>115</v>
      </c>
      <c r="W33" s="255">
        <f t="shared" si="4"/>
        <v>115</v>
      </c>
      <c r="X33" s="255">
        <f t="shared" si="5"/>
        <v>0</v>
      </c>
      <c r="Y33" s="254"/>
      <c r="Z33" s="254"/>
      <c r="AA33" s="254"/>
    </row>
    <row r="34" spans="1:27" s="5" customFormat="1" ht="20.100000000000001" customHeight="1" x14ac:dyDescent="0.25">
      <c r="A34" s="300" t="s">
        <v>346</v>
      </c>
      <c r="B34" s="285" t="s">
        <v>435</v>
      </c>
      <c r="C34" s="272">
        <v>29</v>
      </c>
      <c r="D34" s="272">
        <v>161</v>
      </c>
      <c r="E34" s="272">
        <v>79</v>
      </c>
      <c r="F34" s="272">
        <v>82</v>
      </c>
      <c r="G34" s="272">
        <v>1</v>
      </c>
      <c r="H34" s="272">
        <v>0</v>
      </c>
      <c r="I34" s="308">
        <v>160</v>
      </c>
      <c r="J34" s="308">
        <v>137</v>
      </c>
      <c r="K34" s="308">
        <v>69</v>
      </c>
      <c r="L34" s="272">
        <v>62</v>
      </c>
      <c r="M34" s="272">
        <v>7</v>
      </c>
      <c r="N34" s="272">
        <v>67</v>
      </c>
      <c r="O34" s="272">
        <v>1</v>
      </c>
      <c r="P34" s="272">
        <v>0</v>
      </c>
      <c r="Q34" s="272">
        <v>21</v>
      </c>
      <c r="R34" s="272">
        <v>2</v>
      </c>
      <c r="S34" s="272">
        <v>0</v>
      </c>
      <c r="T34" s="308">
        <v>91</v>
      </c>
      <c r="U34" s="309">
        <f t="shared" si="2"/>
        <v>0.5036496350364964</v>
      </c>
      <c r="V34" s="255">
        <f t="shared" si="3"/>
        <v>152</v>
      </c>
      <c r="W34" s="255">
        <f t="shared" si="4"/>
        <v>152</v>
      </c>
      <c r="X34" s="255">
        <f t="shared" si="5"/>
        <v>0</v>
      </c>
      <c r="Y34" s="254"/>
      <c r="Z34" s="254"/>
      <c r="AA34" s="254"/>
    </row>
    <row r="35" spans="1:27" s="5" customFormat="1" ht="20.100000000000001" customHeight="1" x14ac:dyDescent="0.25">
      <c r="A35" s="300" t="s">
        <v>347</v>
      </c>
      <c r="B35" s="285" t="s">
        <v>434</v>
      </c>
      <c r="C35" s="272">
        <v>27</v>
      </c>
      <c r="D35" s="272">
        <v>82</v>
      </c>
      <c r="E35" s="272">
        <v>33</v>
      </c>
      <c r="F35" s="272">
        <v>49</v>
      </c>
      <c r="G35" s="272">
        <v>0</v>
      </c>
      <c r="H35" s="272">
        <v>0</v>
      </c>
      <c r="I35" s="308">
        <v>82</v>
      </c>
      <c r="J35" s="308">
        <v>64</v>
      </c>
      <c r="K35" s="308">
        <v>41</v>
      </c>
      <c r="L35" s="272">
        <v>41</v>
      </c>
      <c r="M35" s="272">
        <v>0</v>
      </c>
      <c r="N35" s="272">
        <v>23</v>
      </c>
      <c r="O35" s="272">
        <v>0</v>
      </c>
      <c r="P35" s="272">
        <v>0</v>
      </c>
      <c r="Q35" s="272">
        <v>18</v>
      </c>
      <c r="R35" s="272">
        <v>0</v>
      </c>
      <c r="S35" s="272">
        <v>0</v>
      </c>
      <c r="T35" s="308">
        <v>41</v>
      </c>
      <c r="U35" s="309">
        <f t="shared" si="2"/>
        <v>0.640625</v>
      </c>
      <c r="V35" s="255">
        <f t="shared" si="3"/>
        <v>160</v>
      </c>
      <c r="W35" s="255">
        <f t="shared" si="4"/>
        <v>160</v>
      </c>
      <c r="X35" s="255">
        <f t="shared" si="5"/>
        <v>0</v>
      </c>
      <c r="Y35" s="254"/>
      <c r="Z35" s="254"/>
      <c r="AA35" s="254"/>
    </row>
    <row r="36" spans="1:27" s="334" customFormat="1" ht="20.100000000000001" customHeight="1" x14ac:dyDescent="0.25">
      <c r="A36" s="336" t="s">
        <v>19</v>
      </c>
      <c r="B36" s="340" t="s">
        <v>335</v>
      </c>
      <c r="C36" s="332">
        <v>57</v>
      </c>
      <c r="D36" s="332">
        <v>232</v>
      </c>
      <c r="E36" s="332">
        <v>78</v>
      </c>
      <c r="F36" s="332">
        <v>154</v>
      </c>
      <c r="G36" s="332">
        <v>2</v>
      </c>
      <c r="H36" s="332">
        <v>0</v>
      </c>
      <c r="I36" s="332">
        <v>230</v>
      </c>
      <c r="J36" s="332">
        <v>186</v>
      </c>
      <c r="K36" s="332">
        <v>143</v>
      </c>
      <c r="L36" s="332">
        <v>138</v>
      </c>
      <c r="M36" s="332">
        <v>5</v>
      </c>
      <c r="N36" s="332">
        <v>42</v>
      </c>
      <c r="O36" s="332">
        <v>1</v>
      </c>
      <c r="P36" s="332">
        <v>0</v>
      </c>
      <c r="Q36" s="332">
        <v>44</v>
      </c>
      <c r="R36" s="332">
        <v>0</v>
      </c>
      <c r="S36" s="332">
        <v>0</v>
      </c>
      <c r="T36" s="332">
        <v>87</v>
      </c>
      <c r="U36" s="333">
        <f t="shared" si="2"/>
        <v>0.76881720430107525</v>
      </c>
      <c r="V36" s="339" t="e">
        <f>#REF!-#REF!-#REF!</f>
        <v>#REF!</v>
      </c>
      <c r="W36" s="339" t="e">
        <f>#REF!+#REF!+#REF!+#REF!</f>
        <v>#REF!</v>
      </c>
      <c r="X36" s="339" t="e">
        <f t="shared" si="5"/>
        <v>#REF!</v>
      </c>
      <c r="Y36" s="339">
        <f>'[4]04'!$Y$10+'[4]04'!$AB$10</f>
        <v>0</v>
      </c>
      <c r="Z36" s="339">
        <f>Y36+Q36</f>
        <v>44</v>
      </c>
      <c r="AA36" s="339">
        <f>T36+Y36</f>
        <v>87</v>
      </c>
    </row>
    <row r="37" spans="1:27" s="323" customFormat="1" ht="20.100000000000001" customHeight="1" x14ac:dyDescent="0.25">
      <c r="A37" s="300" t="s">
        <v>47</v>
      </c>
      <c r="B37" s="301" t="s">
        <v>433</v>
      </c>
      <c r="C37" s="357">
        <v>34</v>
      </c>
      <c r="D37" s="272">
        <v>61</v>
      </c>
      <c r="E37" s="329">
        <v>7</v>
      </c>
      <c r="F37" s="329">
        <v>54</v>
      </c>
      <c r="G37" s="329">
        <v>0</v>
      </c>
      <c r="H37" s="329">
        <v>0</v>
      </c>
      <c r="I37" s="308">
        <v>61</v>
      </c>
      <c r="J37" s="308">
        <v>55</v>
      </c>
      <c r="K37" s="308">
        <v>51</v>
      </c>
      <c r="L37" s="272">
        <v>51</v>
      </c>
      <c r="M37" s="272">
        <v>0</v>
      </c>
      <c r="N37" s="272">
        <v>4</v>
      </c>
      <c r="O37" s="272">
        <v>0</v>
      </c>
      <c r="P37" s="272">
        <v>0</v>
      </c>
      <c r="Q37" s="272">
        <v>6</v>
      </c>
      <c r="R37" s="272">
        <v>0</v>
      </c>
      <c r="S37" s="272">
        <v>0</v>
      </c>
      <c r="T37" s="308">
        <v>10</v>
      </c>
      <c r="U37" s="309">
        <f t="shared" si="2"/>
        <v>0.92727272727272725</v>
      </c>
      <c r="V37" s="324"/>
      <c r="W37" s="324"/>
      <c r="X37" s="324"/>
      <c r="Y37" s="324"/>
      <c r="Z37" s="324"/>
      <c r="AA37" s="324"/>
    </row>
    <row r="38" spans="1:27" s="5" customFormat="1" ht="20.100000000000001" customHeight="1" x14ac:dyDescent="0.25">
      <c r="A38" s="300" t="s">
        <v>48</v>
      </c>
      <c r="B38" s="285" t="s">
        <v>432</v>
      </c>
      <c r="C38" s="357">
        <v>23</v>
      </c>
      <c r="D38" s="272">
        <v>171</v>
      </c>
      <c r="E38" s="329">
        <v>71</v>
      </c>
      <c r="F38" s="329">
        <v>100</v>
      </c>
      <c r="G38" s="329">
        <v>2</v>
      </c>
      <c r="H38" s="329">
        <v>0</v>
      </c>
      <c r="I38" s="308">
        <v>169</v>
      </c>
      <c r="J38" s="308">
        <v>131</v>
      </c>
      <c r="K38" s="308">
        <v>92</v>
      </c>
      <c r="L38" s="272">
        <v>87</v>
      </c>
      <c r="M38" s="272">
        <v>5</v>
      </c>
      <c r="N38" s="272">
        <v>38</v>
      </c>
      <c r="O38" s="272">
        <v>1</v>
      </c>
      <c r="P38" s="272">
        <v>0</v>
      </c>
      <c r="Q38" s="272">
        <v>38</v>
      </c>
      <c r="R38" s="272">
        <v>0</v>
      </c>
      <c r="S38" s="272">
        <v>0</v>
      </c>
      <c r="T38" s="308">
        <v>77</v>
      </c>
      <c r="U38" s="309">
        <f t="shared" si="2"/>
        <v>0.70229007633587781</v>
      </c>
      <c r="V38" s="309">
        <f t="shared" ref="V38" si="6">IF(K38&lt;&gt;0,L38/K38,"")</f>
        <v>0.94565217391304346</v>
      </c>
      <c r="W38" s="309">
        <f t="shared" ref="W38" si="7">IF(L38&lt;&gt;0,M38/L38,"")</f>
        <v>5.7471264367816091E-2</v>
      </c>
      <c r="X38" s="309">
        <f t="shared" ref="X38" si="8">IF(M38&lt;&gt;0,N38/M38,"")</f>
        <v>7.6</v>
      </c>
      <c r="Y38" s="309">
        <f t="shared" ref="Y38" si="9">IF(N38&lt;&gt;0,O38/N38,"")</f>
        <v>2.6315789473684209E-2</v>
      </c>
      <c r="Z38" s="309">
        <f t="shared" ref="Z38" si="10">IF(O38&lt;&gt;0,P38/O38,"")</f>
        <v>0</v>
      </c>
      <c r="AA38" s="309" t="str">
        <f t="shared" ref="AA38" si="11">IF(P38&lt;&gt;0,Q38/P38,"")</f>
        <v/>
      </c>
    </row>
    <row r="39" spans="1:27" s="334" customFormat="1" ht="20.100000000000001" customHeight="1" x14ac:dyDescent="0.25">
      <c r="A39" s="336" t="s">
        <v>22</v>
      </c>
      <c r="B39" s="340" t="s">
        <v>336</v>
      </c>
      <c r="C39" s="332">
        <v>126</v>
      </c>
      <c r="D39" s="332">
        <v>457</v>
      </c>
      <c r="E39" s="332">
        <v>248</v>
      </c>
      <c r="F39" s="332">
        <v>209</v>
      </c>
      <c r="G39" s="332">
        <v>2</v>
      </c>
      <c r="H39" s="332">
        <v>0</v>
      </c>
      <c r="I39" s="332">
        <v>455</v>
      </c>
      <c r="J39" s="332">
        <v>359</v>
      </c>
      <c r="K39" s="332">
        <v>159</v>
      </c>
      <c r="L39" s="332">
        <v>152</v>
      </c>
      <c r="M39" s="332">
        <v>7</v>
      </c>
      <c r="N39" s="332">
        <v>200</v>
      </c>
      <c r="O39" s="332">
        <v>0</v>
      </c>
      <c r="P39" s="332">
        <v>0</v>
      </c>
      <c r="Q39" s="332">
        <v>96</v>
      </c>
      <c r="R39" s="332">
        <v>0</v>
      </c>
      <c r="S39" s="332">
        <v>0</v>
      </c>
      <c r="T39" s="332">
        <v>296</v>
      </c>
      <c r="U39" s="333">
        <f t="shared" si="2"/>
        <v>0.44289693593314761</v>
      </c>
      <c r="V39" s="339">
        <f>D38-G38-H38</f>
        <v>169</v>
      </c>
      <c r="W39" s="339">
        <f>J38+Q38+R38+S38</f>
        <v>169</v>
      </c>
      <c r="X39" s="339">
        <f t="shared" si="5"/>
        <v>0</v>
      </c>
      <c r="Y39" s="339">
        <f>'[5]04'!$Y$10+'[5]04'!$AB$10</f>
        <v>0</v>
      </c>
      <c r="Z39" s="339">
        <f>Y39+Q39</f>
        <v>96</v>
      </c>
      <c r="AA39" s="339">
        <f>T39+Y39</f>
        <v>296</v>
      </c>
    </row>
    <row r="40" spans="1:27" s="323" customFormat="1" ht="20.100000000000001" customHeight="1" x14ac:dyDescent="0.25">
      <c r="A40" s="300" t="s">
        <v>49</v>
      </c>
      <c r="B40" s="301" t="s">
        <v>431</v>
      </c>
      <c r="C40" s="301">
        <v>54</v>
      </c>
      <c r="D40" s="272">
        <v>96</v>
      </c>
      <c r="E40" s="357">
        <v>31</v>
      </c>
      <c r="F40" s="357">
        <v>65</v>
      </c>
      <c r="G40" s="357">
        <v>0</v>
      </c>
      <c r="H40" s="357">
        <v>0</v>
      </c>
      <c r="I40" s="308">
        <v>96</v>
      </c>
      <c r="J40" s="308">
        <v>92</v>
      </c>
      <c r="K40" s="308">
        <v>56</v>
      </c>
      <c r="L40" s="272">
        <v>56</v>
      </c>
      <c r="M40" s="272">
        <v>0</v>
      </c>
      <c r="N40" s="272">
        <v>36</v>
      </c>
      <c r="O40" s="272">
        <v>0</v>
      </c>
      <c r="P40" s="272">
        <v>0</v>
      </c>
      <c r="Q40" s="272">
        <v>4</v>
      </c>
      <c r="R40" s="272">
        <v>0</v>
      </c>
      <c r="S40" s="272">
        <v>0</v>
      </c>
      <c r="T40" s="308">
        <v>40</v>
      </c>
      <c r="U40" s="309">
        <f t="shared" si="2"/>
        <v>0.60869565217391308</v>
      </c>
      <c r="V40" s="324"/>
      <c r="W40" s="324"/>
      <c r="X40" s="324"/>
      <c r="Y40" s="324"/>
      <c r="Z40" s="324"/>
      <c r="AA40" s="324"/>
    </row>
    <row r="41" spans="1:27" s="5" customFormat="1" ht="20.100000000000001" customHeight="1" x14ac:dyDescent="0.25">
      <c r="A41" s="300" t="s">
        <v>50</v>
      </c>
      <c r="B41" s="301" t="s">
        <v>430</v>
      </c>
      <c r="C41" s="301">
        <v>38</v>
      </c>
      <c r="D41" s="272">
        <v>141</v>
      </c>
      <c r="E41" s="357">
        <v>92</v>
      </c>
      <c r="F41" s="357">
        <v>49</v>
      </c>
      <c r="G41" s="357">
        <v>1</v>
      </c>
      <c r="H41" s="357">
        <v>0</v>
      </c>
      <c r="I41" s="308">
        <v>140</v>
      </c>
      <c r="J41" s="308">
        <v>92</v>
      </c>
      <c r="K41" s="308">
        <v>40</v>
      </c>
      <c r="L41" s="272">
        <v>36</v>
      </c>
      <c r="M41" s="272">
        <v>4</v>
      </c>
      <c r="N41" s="272">
        <v>52</v>
      </c>
      <c r="O41" s="272">
        <v>0</v>
      </c>
      <c r="P41" s="272">
        <v>0</v>
      </c>
      <c r="Q41" s="272">
        <v>48</v>
      </c>
      <c r="R41" s="272">
        <v>0</v>
      </c>
      <c r="S41" s="272">
        <v>0</v>
      </c>
      <c r="T41" s="308">
        <v>100</v>
      </c>
      <c r="U41" s="309">
        <f t="shared" si="2"/>
        <v>0.43478260869565216</v>
      </c>
      <c r="V41" s="255"/>
      <c r="W41" s="255"/>
      <c r="X41" s="255"/>
      <c r="Y41" s="258"/>
      <c r="Z41" s="258"/>
      <c r="AA41" s="258"/>
    </row>
    <row r="42" spans="1:27" s="5" customFormat="1" ht="20.100000000000001" customHeight="1" x14ac:dyDescent="0.25">
      <c r="A42" s="300" t="s">
        <v>348</v>
      </c>
      <c r="B42" s="285" t="s">
        <v>429</v>
      </c>
      <c r="C42" s="301">
        <v>24</v>
      </c>
      <c r="D42" s="272">
        <v>69</v>
      </c>
      <c r="E42" s="357">
        <v>25</v>
      </c>
      <c r="F42" s="357">
        <v>44</v>
      </c>
      <c r="G42" s="357">
        <v>0</v>
      </c>
      <c r="H42" s="357">
        <v>0</v>
      </c>
      <c r="I42" s="308">
        <v>69</v>
      </c>
      <c r="J42" s="308">
        <v>57</v>
      </c>
      <c r="K42" s="308">
        <v>26</v>
      </c>
      <c r="L42" s="272">
        <v>25</v>
      </c>
      <c r="M42" s="272">
        <v>1</v>
      </c>
      <c r="N42" s="272">
        <v>31</v>
      </c>
      <c r="O42" s="272">
        <v>0</v>
      </c>
      <c r="P42" s="272">
        <v>0</v>
      </c>
      <c r="Q42" s="272">
        <v>12</v>
      </c>
      <c r="R42" s="272">
        <v>0</v>
      </c>
      <c r="S42" s="272">
        <v>0</v>
      </c>
      <c r="T42" s="308">
        <v>43</v>
      </c>
      <c r="U42" s="309">
        <f t="shared" si="2"/>
        <v>0.45614035087719296</v>
      </c>
      <c r="V42" s="255">
        <f>D39-G39-H39</f>
        <v>455</v>
      </c>
      <c r="W42" s="255">
        <f>J39+Q39+R39+S39</f>
        <v>455</v>
      </c>
      <c r="X42" s="255">
        <f t="shared" si="5"/>
        <v>0</v>
      </c>
      <c r="Y42" s="254"/>
      <c r="Z42" s="254"/>
      <c r="AA42" s="254"/>
    </row>
    <row r="43" spans="1:27" s="5" customFormat="1" ht="20.100000000000001" customHeight="1" x14ac:dyDescent="0.25">
      <c r="A43" s="300" t="s">
        <v>412</v>
      </c>
      <c r="B43" s="285" t="s">
        <v>428</v>
      </c>
      <c r="C43" s="301">
        <v>10</v>
      </c>
      <c r="D43" s="272">
        <v>151</v>
      </c>
      <c r="E43" s="357">
        <v>100</v>
      </c>
      <c r="F43" s="357">
        <v>51</v>
      </c>
      <c r="G43" s="357">
        <v>1</v>
      </c>
      <c r="H43" s="357">
        <v>0</v>
      </c>
      <c r="I43" s="308">
        <v>150</v>
      </c>
      <c r="J43" s="308">
        <v>118</v>
      </c>
      <c r="K43" s="308">
        <v>37</v>
      </c>
      <c r="L43" s="272">
        <v>35</v>
      </c>
      <c r="M43" s="272">
        <v>2</v>
      </c>
      <c r="N43" s="272">
        <v>81</v>
      </c>
      <c r="O43" s="272">
        <v>0</v>
      </c>
      <c r="P43" s="272">
        <v>0</v>
      </c>
      <c r="Q43" s="272">
        <v>32</v>
      </c>
      <c r="R43" s="272">
        <v>0</v>
      </c>
      <c r="S43" s="272">
        <v>0</v>
      </c>
      <c r="T43" s="308">
        <v>113</v>
      </c>
      <c r="U43" s="309">
        <f t="shared" si="2"/>
        <v>0.3135593220338983</v>
      </c>
      <c r="V43" s="255">
        <f t="shared" si="3"/>
        <v>69</v>
      </c>
      <c r="W43" s="255">
        <f t="shared" si="4"/>
        <v>69</v>
      </c>
      <c r="X43" s="255">
        <f t="shared" si="5"/>
        <v>0</v>
      </c>
      <c r="Y43" s="254"/>
      <c r="Z43" s="254"/>
      <c r="AA43" s="254"/>
    </row>
    <row r="44" spans="1:27" s="334" customFormat="1" ht="20.100000000000001" customHeight="1" x14ac:dyDescent="0.25">
      <c r="A44" s="336" t="s">
        <v>23</v>
      </c>
      <c r="B44" s="340" t="s">
        <v>337</v>
      </c>
      <c r="C44" s="332">
        <v>31</v>
      </c>
      <c r="D44" s="332">
        <v>84</v>
      </c>
      <c r="E44" s="332">
        <v>18</v>
      </c>
      <c r="F44" s="332">
        <v>66</v>
      </c>
      <c r="G44" s="332">
        <v>0</v>
      </c>
      <c r="H44" s="332">
        <v>0</v>
      </c>
      <c r="I44" s="332">
        <v>84</v>
      </c>
      <c r="J44" s="332">
        <v>70</v>
      </c>
      <c r="K44" s="332">
        <v>59</v>
      </c>
      <c r="L44" s="332">
        <v>58</v>
      </c>
      <c r="M44" s="332">
        <v>1</v>
      </c>
      <c r="N44" s="332">
        <v>11</v>
      </c>
      <c r="O44" s="332">
        <v>0</v>
      </c>
      <c r="P44" s="332">
        <v>0</v>
      </c>
      <c r="Q44" s="332">
        <v>14</v>
      </c>
      <c r="R44" s="332">
        <v>0</v>
      </c>
      <c r="S44" s="332">
        <v>0</v>
      </c>
      <c r="T44" s="332">
        <v>25</v>
      </c>
      <c r="U44" s="333">
        <f t="shared" si="2"/>
        <v>0.84285714285714286</v>
      </c>
      <c r="V44" s="339" t="e">
        <f>#REF!-#REF!-#REF!</f>
        <v>#REF!</v>
      </c>
      <c r="W44" s="339" t="e">
        <f>#REF!+#REF!+#REF!+#REF!</f>
        <v>#REF!</v>
      </c>
      <c r="X44" s="339" t="e">
        <f t="shared" si="5"/>
        <v>#REF!</v>
      </c>
      <c r="Y44" s="339">
        <f>'[6]04'!$Y$10+'[6]04'!$AB$10</f>
        <v>2</v>
      </c>
      <c r="Z44" s="339">
        <f>Q44+Y44</f>
        <v>16</v>
      </c>
      <c r="AA44" s="339">
        <f>T44+Y44</f>
        <v>27</v>
      </c>
    </row>
    <row r="45" spans="1:27" s="7" customFormat="1" ht="20.100000000000001" customHeight="1" x14ac:dyDescent="0.25">
      <c r="A45" s="300" t="s">
        <v>76</v>
      </c>
      <c r="B45" s="301" t="s">
        <v>427</v>
      </c>
      <c r="C45" s="272">
        <v>0</v>
      </c>
      <c r="D45" s="272">
        <v>0</v>
      </c>
      <c r="E45" s="272">
        <v>0</v>
      </c>
      <c r="F45" s="272">
        <v>0</v>
      </c>
      <c r="G45" s="272">
        <v>0</v>
      </c>
      <c r="H45" s="272">
        <v>0</v>
      </c>
      <c r="I45" s="308">
        <v>0</v>
      </c>
      <c r="J45" s="308">
        <v>0</v>
      </c>
      <c r="K45" s="308">
        <v>0</v>
      </c>
      <c r="L45" s="272">
        <v>0</v>
      </c>
      <c r="M45" s="272">
        <v>0</v>
      </c>
      <c r="N45" s="272">
        <v>0</v>
      </c>
      <c r="O45" s="272">
        <v>0</v>
      </c>
      <c r="P45" s="272">
        <v>0</v>
      </c>
      <c r="Q45" s="272">
        <v>0</v>
      </c>
      <c r="R45" s="272">
        <v>0</v>
      </c>
      <c r="S45" s="272">
        <v>0</v>
      </c>
      <c r="T45" s="308">
        <v>0</v>
      </c>
      <c r="U45" s="309" t="str">
        <f t="shared" si="2"/>
        <v/>
      </c>
      <c r="V45" s="302"/>
      <c r="W45" s="302"/>
      <c r="X45" s="302"/>
      <c r="Y45" s="302"/>
      <c r="Z45" s="302"/>
      <c r="AA45" s="302"/>
    </row>
    <row r="46" spans="1:27" s="7" customFormat="1" ht="20.100000000000001" customHeight="1" x14ac:dyDescent="0.25">
      <c r="A46" s="300" t="s">
        <v>51</v>
      </c>
      <c r="B46" s="301" t="s">
        <v>426</v>
      </c>
      <c r="C46" s="272">
        <v>17</v>
      </c>
      <c r="D46" s="272">
        <v>40</v>
      </c>
      <c r="E46" s="272">
        <v>5</v>
      </c>
      <c r="F46" s="272">
        <v>35</v>
      </c>
      <c r="G46" s="272">
        <v>0</v>
      </c>
      <c r="H46" s="272">
        <v>0</v>
      </c>
      <c r="I46" s="308">
        <v>40</v>
      </c>
      <c r="J46" s="308">
        <v>37</v>
      </c>
      <c r="K46" s="308">
        <v>35</v>
      </c>
      <c r="L46" s="272">
        <v>34</v>
      </c>
      <c r="M46" s="272">
        <v>1</v>
      </c>
      <c r="N46" s="272">
        <v>2</v>
      </c>
      <c r="O46" s="272">
        <v>0</v>
      </c>
      <c r="P46" s="272">
        <v>0</v>
      </c>
      <c r="Q46" s="272">
        <v>3</v>
      </c>
      <c r="R46" s="272">
        <v>0</v>
      </c>
      <c r="S46" s="272">
        <v>0</v>
      </c>
      <c r="T46" s="308">
        <v>5</v>
      </c>
      <c r="U46" s="309">
        <f t="shared" si="2"/>
        <v>0.94594594594594594</v>
      </c>
      <c r="V46" s="302"/>
      <c r="W46" s="302"/>
      <c r="X46" s="302"/>
      <c r="Y46" s="302"/>
      <c r="Z46" s="302"/>
      <c r="AA46" s="302"/>
    </row>
    <row r="47" spans="1:27" s="5" customFormat="1" ht="20.100000000000001" customHeight="1" x14ac:dyDescent="0.25">
      <c r="A47" s="300" t="s">
        <v>52</v>
      </c>
      <c r="B47" s="285" t="s">
        <v>425</v>
      </c>
      <c r="C47" s="272">
        <v>14</v>
      </c>
      <c r="D47" s="272">
        <v>44</v>
      </c>
      <c r="E47" s="272">
        <v>13</v>
      </c>
      <c r="F47" s="272">
        <v>31</v>
      </c>
      <c r="G47" s="272">
        <v>0</v>
      </c>
      <c r="H47" s="272">
        <v>0</v>
      </c>
      <c r="I47" s="308">
        <v>44</v>
      </c>
      <c r="J47" s="308">
        <v>33</v>
      </c>
      <c r="K47" s="308">
        <v>24</v>
      </c>
      <c r="L47" s="272">
        <v>24</v>
      </c>
      <c r="M47" s="272">
        <v>0</v>
      </c>
      <c r="N47" s="272">
        <v>9</v>
      </c>
      <c r="O47" s="272">
        <v>0</v>
      </c>
      <c r="P47" s="272">
        <v>0</v>
      </c>
      <c r="Q47" s="272">
        <v>11</v>
      </c>
      <c r="R47" s="272">
        <v>0</v>
      </c>
      <c r="S47" s="272">
        <v>0</v>
      </c>
      <c r="T47" s="308">
        <v>20</v>
      </c>
      <c r="U47" s="309">
        <f t="shared" si="2"/>
        <v>0.72727272727272729</v>
      </c>
      <c r="V47" s="255" t="e">
        <f>#REF!-#REF!-#REF!</f>
        <v>#REF!</v>
      </c>
      <c r="W47" s="255" t="e">
        <f>#REF!+#REF!+#REF!+#REF!</f>
        <v>#REF!</v>
      </c>
      <c r="X47" s="255" t="e">
        <f t="shared" si="5"/>
        <v>#REF!</v>
      </c>
      <c r="Y47" s="254"/>
      <c r="Z47" s="254"/>
      <c r="AA47" s="254"/>
    </row>
    <row r="48" spans="1:27" s="334" customFormat="1" ht="20.100000000000001" customHeight="1" x14ac:dyDescent="0.25">
      <c r="A48" s="336" t="s">
        <v>24</v>
      </c>
      <c r="B48" s="340" t="s">
        <v>338</v>
      </c>
      <c r="C48" s="332">
        <v>74</v>
      </c>
      <c r="D48" s="332">
        <v>223</v>
      </c>
      <c r="E48" s="332">
        <v>54</v>
      </c>
      <c r="F48" s="332">
        <v>169</v>
      </c>
      <c r="G48" s="332">
        <v>9</v>
      </c>
      <c r="H48" s="332">
        <v>7</v>
      </c>
      <c r="I48" s="332">
        <v>207</v>
      </c>
      <c r="J48" s="332">
        <v>182</v>
      </c>
      <c r="K48" s="332">
        <v>134</v>
      </c>
      <c r="L48" s="332">
        <v>133</v>
      </c>
      <c r="M48" s="332">
        <v>1</v>
      </c>
      <c r="N48" s="332">
        <v>48</v>
      </c>
      <c r="O48" s="332">
        <v>0</v>
      </c>
      <c r="P48" s="332">
        <v>0</v>
      </c>
      <c r="Q48" s="332">
        <v>25</v>
      </c>
      <c r="R48" s="332">
        <v>0</v>
      </c>
      <c r="S48" s="332">
        <v>0</v>
      </c>
      <c r="T48" s="332">
        <v>73</v>
      </c>
      <c r="U48" s="333">
        <f t="shared" si="2"/>
        <v>0.73626373626373631</v>
      </c>
      <c r="V48" s="339" t="e">
        <f>#REF!-#REF!-#REF!</f>
        <v>#REF!</v>
      </c>
      <c r="W48" s="339" t="e">
        <f>#REF!+#REF!+#REF!+#REF!</f>
        <v>#REF!</v>
      </c>
      <c r="X48" s="339" t="e">
        <f t="shared" si="5"/>
        <v>#REF!</v>
      </c>
      <c r="Y48" s="339">
        <f>'[7]04'!$Y$10+'[7]04'!$AB$10</f>
        <v>37</v>
      </c>
      <c r="Z48" s="339">
        <f>Y48+Q48</f>
        <v>62</v>
      </c>
      <c r="AA48" s="339">
        <f>+T48+Y48</f>
        <v>110</v>
      </c>
    </row>
    <row r="49" spans="1:27" s="5" customFormat="1" ht="20.100000000000001" customHeight="1" x14ac:dyDescent="0.25">
      <c r="A49" s="300" t="s">
        <v>349</v>
      </c>
      <c r="B49" s="301" t="s">
        <v>424</v>
      </c>
      <c r="C49" s="272">
        <v>18</v>
      </c>
      <c r="D49" s="272">
        <v>39</v>
      </c>
      <c r="E49" s="272">
        <v>2</v>
      </c>
      <c r="F49" s="272">
        <v>37</v>
      </c>
      <c r="G49" s="272">
        <v>0</v>
      </c>
      <c r="H49" s="272">
        <v>0</v>
      </c>
      <c r="I49" s="308">
        <v>39</v>
      </c>
      <c r="J49" s="308">
        <v>38</v>
      </c>
      <c r="K49" s="308">
        <v>27</v>
      </c>
      <c r="L49" s="272">
        <v>26</v>
      </c>
      <c r="M49" s="272">
        <v>1</v>
      </c>
      <c r="N49" s="272">
        <v>11</v>
      </c>
      <c r="O49" s="272">
        <v>0</v>
      </c>
      <c r="P49" s="272">
        <v>0</v>
      </c>
      <c r="Q49" s="272">
        <v>1</v>
      </c>
      <c r="R49" s="272">
        <v>0</v>
      </c>
      <c r="S49" s="272">
        <v>0</v>
      </c>
      <c r="T49" s="308">
        <v>12</v>
      </c>
      <c r="U49" s="309">
        <f t="shared" si="2"/>
        <v>0.71052631578947367</v>
      </c>
      <c r="V49" s="255"/>
      <c r="W49" s="255"/>
      <c r="X49" s="255"/>
      <c r="Y49" s="258"/>
      <c r="Z49" s="258"/>
      <c r="AA49" s="258"/>
    </row>
    <row r="50" spans="1:27" s="7" customFormat="1" ht="20.100000000000001" customHeight="1" x14ac:dyDescent="0.25">
      <c r="A50" s="300" t="s">
        <v>350</v>
      </c>
      <c r="B50" s="285" t="s">
        <v>423</v>
      </c>
      <c r="C50" s="272">
        <v>25</v>
      </c>
      <c r="D50" s="272">
        <v>80</v>
      </c>
      <c r="E50" s="272">
        <v>19</v>
      </c>
      <c r="F50" s="272">
        <v>61</v>
      </c>
      <c r="G50" s="272">
        <v>7</v>
      </c>
      <c r="H50" s="272">
        <v>7</v>
      </c>
      <c r="I50" s="308">
        <v>66</v>
      </c>
      <c r="J50" s="308">
        <v>55</v>
      </c>
      <c r="K50" s="308">
        <v>43</v>
      </c>
      <c r="L50" s="272">
        <v>43</v>
      </c>
      <c r="M50" s="272">
        <v>0</v>
      </c>
      <c r="N50" s="272">
        <v>12</v>
      </c>
      <c r="O50" s="272">
        <v>0</v>
      </c>
      <c r="P50" s="272">
        <v>0</v>
      </c>
      <c r="Q50" s="272">
        <v>11</v>
      </c>
      <c r="R50" s="272">
        <v>0</v>
      </c>
      <c r="S50" s="272">
        <v>0</v>
      </c>
      <c r="T50" s="308">
        <v>23</v>
      </c>
      <c r="U50" s="309">
        <f t="shared" si="2"/>
        <v>0.78181818181818186</v>
      </c>
      <c r="V50" s="302"/>
      <c r="W50" s="302"/>
      <c r="X50" s="302"/>
      <c r="Y50" s="302"/>
      <c r="Z50" s="302"/>
      <c r="AA50" s="302"/>
    </row>
    <row r="51" spans="1:27" s="7" customFormat="1" ht="20.100000000000001" customHeight="1" x14ac:dyDescent="0.25">
      <c r="A51" s="300" t="s">
        <v>351</v>
      </c>
      <c r="B51" s="285" t="s">
        <v>422</v>
      </c>
      <c r="C51" s="272">
        <v>31</v>
      </c>
      <c r="D51" s="272">
        <v>104</v>
      </c>
      <c r="E51" s="272">
        <v>33</v>
      </c>
      <c r="F51" s="272">
        <v>71</v>
      </c>
      <c r="G51" s="272">
        <v>2</v>
      </c>
      <c r="H51" s="272">
        <v>0</v>
      </c>
      <c r="I51" s="308">
        <v>102</v>
      </c>
      <c r="J51" s="308">
        <v>89</v>
      </c>
      <c r="K51" s="308">
        <v>64</v>
      </c>
      <c r="L51" s="272">
        <v>64</v>
      </c>
      <c r="M51" s="272">
        <v>0</v>
      </c>
      <c r="N51" s="272">
        <v>25</v>
      </c>
      <c r="O51" s="272">
        <v>0</v>
      </c>
      <c r="P51" s="272">
        <v>0</v>
      </c>
      <c r="Q51" s="272">
        <v>13</v>
      </c>
      <c r="R51" s="272">
        <v>0</v>
      </c>
      <c r="S51" s="272">
        <v>0</v>
      </c>
      <c r="T51" s="308">
        <v>38</v>
      </c>
      <c r="U51" s="309">
        <f t="shared" si="2"/>
        <v>0.7191011235955056</v>
      </c>
      <c r="V51" s="302"/>
      <c r="W51" s="302"/>
      <c r="X51" s="302"/>
      <c r="Y51" s="302"/>
      <c r="Z51" s="302"/>
      <c r="AA51" s="302"/>
    </row>
    <row r="52" spans="1:27" s="334" customFormat="1" ht="20.100000000000001" customHeight="1" x14ac:dyDescent="0.25">
      <c r="A52" s="336" t="s">
        <v>25</v>
      </c>
      <c r="B52" s="340" t="s">
        <v>339</v>
      </c>
      <c r="C52" s="332">
        <v>47</v>
      </c>
      <c r="D52" s="332">
        <v>160</v>
      </c>
      <c r="E52" s="332">
        <v>71</v>
      </c>
      <c r="F52" s="332">
        <v>89</v>
      </c>
      <c r="G52" s="332">
        <v>2</v>
      </c>
      <c r="H52" s="332">
        <v>0</v>
      </c>
      <c r="I52" s="332">
        <v>158</v>
      </c>
      <c r="J52" s="332">
        <v>126</v>
      </c>
      <c r="K52" s="332">
        <v>79</v>
      </c>
      <c r="L52" s="332">
        <v>78</v>
      </c>
      <c r="M52" s="332">
        <v>1</v>
      </c>
      <c r="N52" s="332">
        <v>47</v>
      </c>
      <c r="O52" s="332">
        <v>0</v>
      </c>
      <c r="P52" s="332">
        <v>0</v>
      </c>
      <c r="Q52" s="332">
        <v>32</v>
      </c>
      <c r="R52" s="332">
        <v>0</v>
      </c>
      <c r="S52" s="332">
        <v>0</v>
      </c>
      <c r="T52" s="332">
        <v>79</v>
      </c>
      <c r="U52" s="333">
        <f t="shared" si="2"/>
        <v>0.62698412698412698</v>
      </c>
      <c r="V52" s="339" t="e">
        <f>#REF!-#REF!-#REF!</f>
        <v>#REF!</v>
      </c>
      <c r="W52" s="339" t="e">
        <f>#REF!+#REF!+#REF!+#REF!</f>
        <v>#REF!</v>
      </c>
      <c r="X52" s="339" t="e">
        <f t="shared" si="5"/>
        <v>#REF!</v>
      </c>
      <c r="Y52" s="341"/>
      <c r="Z52" s="341"/>
      <c r="AA52" s="341"/>
    </row>
    <row r="53" spans="1:27" s="5" customFormat="1" ht="20.100000000000001" customHeight="1" x14ac:dyDescent="0.25">
      <c r="A53" s="300" t="s">
        <v>352</v>
      </c>
      <c r="B53" s="301" t="s">
        <v>421</v>
      </c>
      <c r="C53" s="272">
        <v>27</v>
      </c>
      <c r="D53" s="272">
        <v>48</v>
      </c>
      <c r="E53" s="272">
        <v>12</v>
      </c>
      <c r="F53" s="272">
        <v>36</v>
      </c>
      <c r="G53" s="272">
        <v>0</v>
      </c>
      <c r="H53" s="272">
        <v>0</v>
      </c>
      <c r="I53" s="308">
        <v>48</v>
      </c>
      <c r="J53" s="308">
        <v>46</v>
      </c>
      <c r="K53" s="308">
        <v>33</v>
      </c>
      <c r="L53" s="272">
        <v>33</v>
      </c>
      <c r="M53" s="272">
        <v>0</v>
      </c>
      <c r="N53" s="272">
        <v>13</v>
      </c>
      <c r="O53" s="272">
        <v>0</v>
      </c>
      <c r="P53" s="272">
        <v>0</v>
      </c>
      <c r="Q53" s="272">
        <v>2</v>
      </c>
      <c r="R53" s="272">
        <v>0</v>
      </c>
      <c r="S53" s="272">
        <v>0</v>
      </c>
      <c r="T53" s="308">
        <v>15</v>
      </c>
      <c r="U53" s="309">
        <f t="shared" si="2"/>
        <v>0.71739130434782605</v>
      </c>
      <c r="V53" s="255"/>
      <c r="W53" s="255"/>
      <c r="X53" s="255"/>
      <c r="Y53" s="259"/>
      <c r="Z53" s="259"/>
      <c r="AA53" s="259"/>
    </row>
    <row r="54" spans="1:27" s="5" customFormat="1" ht="20.100000000000001" customHeight="1" x14ac:dyDescent="0.25">
      <c r="A54" s="300" t="s">
        <v>353</v>
      </c>
      <c r="B54" s="301" t="s">
        <v>420</v>
      </c>
      <c r="C54" s="272">
        <v>8</v>
      </c>
      <c r="D54" s="272">
        <v>58</v>
      </c>
      <c r="E54" s="272">
        <v>33</v>
      </c>
      <c r="F54" s="272">
        <v>25</v>
      </c>
      <c r="G54" s="272">
        <v>0</v>
      </c>
      <c r="H54" s="272">
        <v>0</v>
      </c>
      <c r="I54" s="308">
        <v>58</v>
      </c>
      <c r="J54" s="308">
        <v>38</v>
      </c>
      <c r="K54" s="308">
        <v>21</v>
      </c>
      <c r="L54" s="272">
        <v>20</v>
      </c>
      <c r="M54" s="272">
        <v>1</v>
      </c>
      <c r="N54" s="272">
        <v>17</v>
      </c>
      <c r="O54" s="272">
        <v>0</v>
      </c>
      <c r="P54" s="272">
        <v>0</v>
      </c>
      <c r="Q54" s="272">
        <v>20</v>
      </c>
      <c r="R54" s="272">
        <v>0</v>
      </c>
      <c r="S54" s="272">
        <v>0</v>
      </c>
      <c r="T54" s="308">
        <v>37</v>
      </c>
      <c r="U54" s="309">
        <f t="shared" si="2"/>
        <v>0.55263157894736847</v>
      </c>
      <c r="V54" s="255"/>
      <c r="W54" s="255"/>
      <c r="X54" s="255"/>
      <c r="Y54" s="259"/>
      <c r="Z54" s="259"/>
      <c r="AA54" s="259"/>
    </row>
    <row r="55" spans="1:27" s="7" customFormat="1" ht="20.100000000000001" customHeight="1" x14ac:dyDescent="0.25">
      <c r="A55" s="300" t="s">
        <v>354</v>
      </c>
      <c r="B55" s="285" t="s">
        <v>419</v>
      </c>
      <c r="C55" s="272">
        <v>12</v>
      </c>
      <c r="D55" s="272">
        <v>54</v>
      </c>
      <c r="E55" s="272">
        <v>26</v>
      </c>
      <c r="F55" s="272">
        <v>28</v>
      </c>
      <c r="G55" s="272">
        <v>2</v>
      </c>
      <c r="H55" s="272">
        <v>0</v>
      </c>
      <c r="I55" s="308">
        <v>52</v>
      </c>
      <c r="J55" s="308">
        <v>42</v>
      </c>
      <c r="K55" s="308">
        <v>25</v>
      </c>
      <c r="L55" s="272">
        <v>25</v>
      </c>
      <c r="M55" s="272">
        <v>0</v>
      </c>
      <c r="N55" s="272">
        <v>17</v>
      </c>
      <c r="O55" s="272">
        <v>0</v>
      </c>
      <c r="P55" s="272">
        <v>0</v>
      </c>
      <c r="Q55" s="272">
        <v>10</v>
      </c>
      <c r="R55" s="272">
        <v>0</v>
      </c>
      <c r="S55" s="272">
        <v>0</v>
      </c>
      <c r="T55" s="308">
        <v>27</v>
      </c>
      <c r="U55" s="309">
        <f t="shared" si="2"/>
        <v>0.59523809523809523</v>
      </c>
      <c r="V55" s="302"/>
      <c r="W55" s="302"/>
      <c r="X55" s="302"/>
      <c r="Y55" s="303"/>
      <c r="Z55" s="303"/>
      <c r="AA55" s="303"/>
    </row>
    <row r="56" spans="1:27" s="334" customFormat="1" ht="20.100000000000001" customHeight="1" x14ac:dyDescent="0.25">
      <c r="A56" s="336" t="s">
        <v>26</v>
      </c>
      <c r="B56" s="340" t="s">
        <v>340</v>
      </c>
      <c r="C56" s="332">
        <v>21</v>
      </c>
      <c r="D56" s="332">
        <v>154</v>
      </c>
      <c r="E56" s="332">
        <v>22</v>
      </c>
      <c r="F56" s="332">
        <v>132</v>
      </c>
      <c r="G56" s="332">
        <v>7</v>
      </c>
      <c r="H56" s="332">
        <v>0</v>
      </c>
      <c r="I56" s="332">
        <v>147</v>
      </c>
      <c r="J56" s="332">
        <v>126</v>
      </c>
      <c r="K56" s="332">
        <v>107</v>
      </c>
      <c r="L56" s="332">
        <v>107</v>
      </c>
      <c r="M56" s="332">
        <v>0</v>
      </c>
      <c r="N56" s="332">
        <v>19</v>
      </c>
      <c r="O56" s="332">
        <v>0</v>
      </c>
      <c r="P56" s="332">
        <v>0</v>
      </c>
      <c r="Q56" s="332">
        <v>21</v>
      </c>
      <c r="R56" s="332">
        <v>0</v>
      </c>
      <c r="S56" s="332">
        <v>0</v>
      </c>
      <c r="T56" s="332">
        <v>40</v>
      </c>
      <c r="U56" s="333">
        <f t="shared" si="2"/>
        <v>0.84920634920634919</v>
      </c>
      <c r="V56" s="339" t="e">
        <f>#REF!-#REF!-#REF!</f>
        <v>#REF!</v>
      </c>
      <c r="W56" s="339" t="e">
        <f>#REF!+#REF!+#REF!+#REF!</f>
        <v>#REF!</v>
      </c>
      <c r="X56" s="339" t="e">
        <f t="shared" si="5"/>
        <v>#REF!</v>
      </c>
      <c r="Y56" s="339">
        <f>'[8]04'!$Y$10+'[8]04'!$AB$10</f>
        <v>3</v>
      </c>
      <c r="Z56" s="339">
        <f>Q56+Y56</f>
        <v>24</v>
      </c>
      <c r="AA56" s="339">
        <f>T56+Y56</f>
        <v>43</v>
      </c>
    </row>
    <row r="57" spans="1:27" s="7" customFormat="1" ht="20.100000000000001" customHeight="1" x14ac:dyDescent="0.25">
      <c r="A57" s="300" t="s">
        <v>355</v>
      </c>
      <c r="B57" s="285" t="s">
        <v>418</v>
      </c>
      <c r="C57" s="272">
        <v>11</v>
      </c>
      <c r="D57" s="272">
        <v>26</v>
      </c>
      <c r="E57" s="272">
        <v>0</v>
      </c>
      <c r="F57" s="272">
        <v>26</v>
      </c>
      <c r="G57" s="272">
        <v>1</v>
      </c>
      <c r="H57" s="272">
        <v>0</v>
      </c>
      <c r="I57" s="308">
        <v>25</v>
      </c>
      <c r="J57" s="308">
        <v>25</v>
      </c>
      <c r="K57" s="308">
        <v>21</v>
      </c>
      <c r="L57" s="272">
        <v>21</v>
      </c>
      <c r="M57" s="272">
        <v>0</v>
      </c>
      <c r="N57" s="272">
        <v>4</v>
      </c>
      <c r="O57" s="272">
        <v>0</v>
      </c>
      <c r="P57" s="272">
        <v>0</v>
      </c>
      <c r="Q57" s="272">
        <v>0</v>
      </c>
      <c r="R57" s="272">
        <v>0</v>
      </c>
      <c r="S57" s="272">
        <v>0</v>
      </c>
      <c r="T57" s="308">
        <v>4</v>
      </c>
      <c r="U57" s="309">
        <f t="shared" si="2"/>
        <v>0.84</v>
      </c>
      <c r="V57" s="302"/>
      <c r="W57" s="302"/>
      <c r="X57" s="302"/>
      <c r="Y57" s="302"/>
      <c r="Z57" s="302"/>
      <c r="AA57" s="302"/>
    </row>
    <row r="58" spans="1:27" s="5" customFormat="1" ht="20.100000000000001" customHeight="1" x14ac:dyDescent="0.25">
      <c r="A58" s="203" t="s">
        <v>356</v>
      </c>
      <c r="B58" s="285" t="s">
        <v>417</v>
      </c>
      <c r="C58" s="272">
        <v>10</v>
      </c>
      <c r="D58" s="272">
        <v>128</v>
      </c>
      <c r="E58" s="272">
        <v>22</v>
      </c>
      <c r="F58" s="272">
        <v>106</v>
      </c>
      <c r="G58" s="272">
        <v>6</v>
      </c>
      <c r="H58" s="272">
        <v>0</v>
      </c>
      <c r="I58" s="308">
        <v>122</v>
      </c>
      <c r="J58" s="308">
        <v>101</v>
      </c>
      <c r="K58" s="308">
        <v>86</v>
      </c>
      <c r="L58" s="272">
        <v>86</v>
      </c>
      <c r="M58" s="272">
        <v>0</v>
      </c>
      <c r="N58" s="272">
        <v>15</v>
      </c>
      <c r="O58" s="272">
        <v>0</v>
      </c>
      <c r="P58" s="272">
        <v>0</v>
      </c>
      <c r="Q58" s="272">
        <v>21</v>
      </c>
      <c r="R58" s="272">
        <v>0</v>
      </c>
      <c r="S58" s="272">
        <v>0</v>
      </c>
      <c r="T58" s="308">
        <v>36</v>
      </c>
      <c r="U58" s="309">
        <f t="shared" si="2"/>
        <v>0.85148514851485146</v>
      </c>
      <c r="V58" s="255">
        <f>D56-G56-H56</f>
        <v>147</v>
      </c>
      <c r="W58" s="255">
        <f>J56+Q56+R56+S56</f>
        <v>147</v>
      </c>
      <c r="X58" s="255">
        <f t="shared" si="5"/>
        <v>0</v>
      </c>
      <c r="Y58" s="254"/>
      <c r="Z58" s="254"/>
      <c r="AA58" s="254"/>
    </row>
    <row r="59" spans="1:27" s="334" customFormat="1" ht="20.100000000000001" customHeight="1" x14ac:dyDescent="0.25">
      <c r="A59" s="336" t="s">
        <v>27</v>
      </c>
      <c r="B59" s="340" t="s">
        <v>341</v>
      </c>
      <c r="C59" s="332">
        <v>6</v>
      </c>
      <c r="D59" s="332">
        <v>32</v>
      </c>
      <c r="E59" s="332">
        <v>3</v>
      </c>
      <c r="F59" s="332">
        <v>29</v>
      </c>
      <c r="G59" s="332">
        <v>4</v>
      </c>
      <c r="H59" s="332">
        <v>0</v>
      </c>
      <c r="I59" s="332">
        <v>28</v>
      </c>
      <c r="J59" s="332">
        <v>28</v>
      </c>
      <c r="K59" s="332">
        <v>23</v>
      </c>
      <c r="L59" s="332">
        <v>23</v>
      </c>
      <c r="M59" s="332">
        <v>0</v>
      </c>
      <c r="N59" s="332">
        <v>5</v>
      </c>
      <c r="O59" s="332">
        <v>0</v>
      </c>
      <c r="P59" s="332">
        <v>0</v>
      </c>
      <c r="Q59" s="332">
        <v>0</v>
      </c>
      <c r="R59" s="332">
        <v>0</v>
      </c>
      <c r="S59" s="332">
        <v>0</v>
      </c>
      <c r="T59" s="332">
        <v>5</v>
      </c>
      <c r="U59" s="333">
        <f t="shared" si="2"/>
        <v>0.8214285714285714</v>
      </c>
      <c r="V59" s="339" t="e">
        <f>#REF!-#REF!-#REF!</f>
        <v>#REF!</v>
      </c>
      <c r="W59" s="339" t="e">
        <f>#REF!+#REF!+#REF!+#REF!</f>
        <v>#REF!</v>
      </c>
      <c r="X59" s="339" t="e">
        <f t="shared" si="5"/>
        <v>#REF!</v>
      </c>
      <c r="Y59" s="339">
        <f>'[9]04'!$Y$10+'[9]04'!$AB$10</f>
        <v>0</v>
      </c>
      <c r="Z59" s="341"/>
      <c r="AA59" s="341"/>
    </row>
    <row r="60" spans="1:27" s="7" customFormat="1" ht="20.100000000000001" customHeight="1" x14ac:dyDescent="0.25">
      <c r="A60" s="300" t="s">
        <v>357</v>
      </c>
      <c r="B60" s="285" t="s">
        <v>416</v>
      </c>
      <c r="C60" s="272">
        <v>3</v>
      </c>
      <c r="D60" s="272">
        <v>9</v>
      </c>
      <c r="E60" s="272">
        <v>1</v>
      </c>
      <c r="F60" s="272">
        <v>8</v>
      </c>
      <c r="G60" s="272">
        <v>2</v>
      </c>
      <c r="H60" s="272">
        <v>0</v>
      </c>
      <c r="I60" s="308">
        <v>7</v>
      </c>
      <c r="J60" s="308">
        <v>7</v>
      </c>
      <c r="K60" s="308">
        <v>7</v>
      </c>
      <c r="L60" s="272">
        <v>7</v>
      </c>
      <c r="M60" s="272">
        <v>0</v>
      </c>
      <c r="N60" s="272">
        <v>0</v>
      </c>
      <c r="O60" s="272">
        <v>0</v>
      </c>
      <c r="P60" s="272">
        <v>0</v>
      </c>
      <c r="Q60" s="272">
        <v>0</v>
      </c>
      <c r="R60" s="272">
        <v>0</v>
      </c>
      <c r="S60" s="272">
        <v>0</v>
      </c>
      <c r="T60" s="308">
        <v>0</v>
      </c>
      <c r="U60" s="309">
        <f t="shared" si="2"/>
        <v>1</v>
      </c>
      <c r="V60" s="302"/>
      <c r="W60" s="302"/>
      <c r="X60" s="302"/>
      <c r="Y60" s="302"/>
      <c r="Z60" s="303"/>
      <c r="AA60" s="303"/>
    </row>
    <row r="61" spans="1:27" s="5" customFormat="1" ht="20.100000000000001" customHeight="1" x14ac:dyDescent="0.25">
      <c r="A61" s="203" t="s">
        <v>358</v>
      </c>
      <c r="B61" s="285" t="s">
        <v>415</v>
      </c>
      <c r="C61" s="272">
        <v>3</v>
      </c>
      <c r="D61" s="272">
        <v>23</v>
      </c>
      <c r="E61" s="272">
        <v>2</v>
      </c>
      <c r="F61" s="272">
        <v>21</v>
      </c>
      <c r="G61" s="272">
        <v>2</v>
      </c>
      <c r="H61" s="272">
        <v>0</v>
      </c>
      <c r="I61" s="308">
        <v>21</v>
      </c>
      <c r="J61" s="308">
        <v>21</v>
      </c>
      <c r="K61" s="308">
        <v>16</v>
      </c>
      <c r="L61" s="272">
        <v>16</v>
      </c>
      <c r="M61" s="272">
        <v>0</v>
      </c>
      <c r="N61" s="272">
        <v>5</v>
      </c>
      <c r="O61" s="272">
        <v>0</v>
      </c>
      <c r="P61" s="272">
        <v>0</v>
      </c>
      <c r="Q61" s="272">
        <v>0</v>
      </c>
      <c r="R61" s="272">
        <v>0</v>
      </c>
      <c r="S61" s="272">
        <v>0</v>
      </c>
      <c r="T61" s="308">
        <v>5</v>
      </c>
      <c r="U61" s="309">
        <f t="shared" si="2"/>
        <v>0.76190476190476186</v>
      </c>
      <c r="V61" s="255">
        <f>D59-G59-H59</f>
        <v>28</v>
      </c>
      <c r="W61" s="255">
        <f>J59+Q59+R59+S59</f>
        <v>28</v>
      </c>
      <c r="X61" s="255">
        <f t="shared" si="5"/>
        <v>0</v>
      </c>
      <c r="Y61" s="254"/>
      <c r="Z61" s="254"/>
      <c r="AA61" s="254"/>
    </row>
    <row r="62" spans="1:27" s="334" customFormat="1" ht="20.100000000000001" customHeight="1" x14ac:dyDescent="0.25">
      <c r="A62" s="336" t="s">
        <v>29</v>
      </c>
      <c r="B62" s="340" t="s">
        <v>342</v>
      </c>
      <c r="C62" s="332">
        <v>12</v>
      </c>
      <c r="D62" s="332">
        <v>24</v>
      </c>
      <c r="E62" s="332">
        <v>5</v>
      </c>
      <c r="F62" s="332">
        <v>19</v>
      </c>
      <c r="G62" s="332">
        <v>0</v>
      </c>
      <c r="H62" s="332">
        <v>0</v>
      </c>
      <c r="I62" s="332">
        <v>24</v>
      </c>
      <c r="J62" s="332">
        <v>21</v>
      </c>
      <c r="K62" s="332">
        <v>18</v>
      </c>
      <c r="L62" s="332">
        <v>17</v>
      </c>
      <c r="M62" s="332">
        <v>1</v>
      </c>
      <c r="N62" s="332">
        <v>3</v>
      </c>
      <c r="O62" s="332">
        <v>0</v>
      </c>
      <c r="P62" s="332">
        <v>0</v>
      </c>
      <c r="Q62" s="332">
        <v>3</v>
      </c>
      <c r="R62" s="332">
        <v>0</v>
      </c>
      <c r="S62" s="332">
        <v>0</v>
      </c>
      <c r="T62" s="332">
        <v>6</v>
      </c>
      <c r="U62" s="333">
        <f t="shared" si="2"/>
        <v>0.8571428571428571</v>
      </c>
      <c r="V62" s="339" t="e">
        <f>#REF!-#REF!-#REF!</f>
        <v>#REF!</v>
      </c>
      <c r="W62" s="339" t="e">
        <f>#REF!+#REF!+#REF!+#REF!</f>
        <v>#REF!</v>
      </c>
      <c r="X62" s="339" t="e">
        <f t="shared" si="5"/>
        <v>#REF!</v>
      </c>
      <c r="Y62" s="341"/>
      <c r="Z62" s="341"/>
      <c r="AA62" s="341"/>
    </row>
    <row r="63" spans="1:27" s="7" customFormat="1" ht="20.100000000000001" customHeight="1" x14ac:dyDescent="0.25">
      <c r="A63" s="300" t="s">
        <v>359</v>
      </c>
      <c r="B63" s="285" t="s">
        <v>414</v>
      </c>
      <c r="C63" s="272">
        <v>8</v>
      </c>
      <c r="D63" s="272">
        <v>12</v>
      </c>
      <c r="E63" s="272">
        <v>1</v>
      </c>
      <c r="F63" s="272">
        <v>11</v>
      </c>
      <c r="G63" s="272">
        <v>0</v>
      </c>
      <c r="H63" s="272">
        <v>0</v>
      </c>
      <c r="I63" s="308">
        <v>12</v>
      </c>
      <c r="J63" s="308">
        <v>12</v>
      </c>
      <c r="K63" s="308">
        <v>11</v>
      </c>
      <c r="L63" s="272">
        <v>11</v>
      </c>
      <c r="M63" s="272">
        <v>0</v>
      </c>
      <c r="N63" s="272">
        <v>1</v>
      </c>
      <c r="O63" s="272">
        <v>0</v>
      </c>
      <c r="P63" s="272">
        <v>0</v>
      </c>
      <c r="Q63" s="272">
        <v>0</v>
      </c>
      <c r="R63" s="272">
        <v>0</v>
      </c>
      <c r="S63" s="272">
        <v>0</v>
      </c>
      <c r="T63" s="308">
        <v>1</v>
      </c>
      <c r="U63" s="309">
        <f t="shared" si="2"/>
        <v>0.91666666666666663</v>
      </c>
      <c r="V63" s="302"/>
      <c r="W63" s="302"/>
      <c r="X63" s="302"/>
      <c r="Y63" s="303"/>
      <c r="Z63" s="303"/>
      <c r="AA63" s="303"/>
    </row>
    <row r="64" spans="1:27" s="5" customFormat="1" ht="20.100000000000001" customHeight="1" x14ac:dyDescent="0.25">
      <c r="A64" s="203" t="s">
        <v>360</v>
      </c>
      <c r="B64" s="285" t="s">
        <v>413</v>
      </c>
      <c r="C64" s="272">
        <v>4</v>
      </c>
      <c r="D64" s="272">
        <v>12</v>
      </c>
      <c r="E64" s="272">
        <v>4</v>
      </c>
      <c r="F64" s="272">
        <v>8</v>
      </c>
      <c r="G64" s="272">
        <v>0</v>
      </c>
      <c r="H64" s="272">
        <v>0</v>
      </c>
      <c r="I64" s="308">
        <v>12</v>
      </c>
      <c r="J64" s="308">
        <v>9</v>
      </c>
      <c r="K64" s="308">
        <v>7</v>
      </c>
      <c r="L64" s="272">
        <v>6</v>
      </c>
      <c r="M64" s="272">
        <v>1</v>
      </c>
      <c r="N64" s="272">
        <v>2</v>
      </c>
      <c r="O64" s="272">
        <v>0</v>
      </c>
      <c r="P64" s="272">
        <v>0</v>
      </c>
      <c r="Q64" s="272">
        <v>3</v>
      </c>
      <c r="R64" s="272">
        <v>0</v>
      </c>
      <c r="S64" s="272">
        <v>0</v>
      </c>
      <c r="T64" s="308">
        <v>5</v>
      </c>
      <c r="U64" s="309">
        <f t="shared" si="2"/>
        <v>0.77777777777777779</v>
      </c>
      <c r="V64" s="255">
        <f>D62-G62-H62</f>
        <v>24</v>
      </c>
      <c r="W64" s="255">
        <f>J62+Q62+R62+S62</f>
        <v>24</v>
      </c>
      <c r="X64" s="255">
        <f t="shared" si="5"/>
        <v>0</v>
      </c>
      <c r="Y64" s="254"/>
      <c r="Z64" s="254"/>
      <c r="AA64" s="254"/>
    </row>
    <row r="65" spans="1:21" s="5" customFormat="1" ht="18" customHeight="1" x14ac:dyDescent="0.25">
      <c r="A65" s="476" t="str">
        <f>TT!C4</f>
        <v>Kon Tum, ngày 15 tháng 06 năm 2022</v>
      </c>
      <c r="B65" s="477"/>
      <c r="C65" s="477"/>
      <c r="D65" s="477"/>
      <c r="E65" s="477"/>
      <c r="F65" s="187"/>
      <c r="G65" s="187"/>
      <c r="H65" s="187"/>
      <c r="I65" s="188"/>
      <c r="J65" s="188"/>
      <c r="K65" s="188"/>
      <c r="L65" s="188"/>
      <c r="M65" s="188"/>
      <c r="N65" s="469" t="str">
        <f>TT!C4</f>
        <v>Kon Tum, ngày 15 tháng 06 năm 2022</v>
      </c>
      <c r="O65" s="470"/>
      <c r="P65" s="470"/>
      <c r="Q65" s="470"/>
      <c r="R65" s="470"/>
      <c r="S65" s="470"/>
      <c r="T65" s="470"/>
      <c r="U65" s="470"/>
    </row>
    <row r="66" spans="1:21" s="5" customFormat="1" ht="18" customHeight="1" x14ac:dyDescent="0.25">
      <c r="A66" s="473" t="s">
        <v>286</v>
      </c>
      <c r="B66" s="474"/>
      <c r="C66" s="474"/>
      <c r="D66" s="474"/>
      <c r="E66" s="474"/>
      <c r="F66" s="189"/>
      <c r="G66" s="189"/>
      <c r="H66" s="189"/>
      <c r="I66" s="144"/>
      <c r="J66" s="144"/>
      <c r="K66" s="144"/>
      <c r="L66" s="144"/>
      <c r="M66" s="144"/>
      <c r="N66" s="472" t="str">
        <f>TT!C5</f>
        <v>CỤC TRƯỞNG</v>
      </c>
      <c r="O66" s="472"/>
      <c r="P66" s="472"/>
      <c r="Q66" s="472"/>
      <c r="R66" s="472"/>
      <c r="S66" s="472"/>
      <c r="T66" s="472"/>
      <c r="U66" s="472"/>
    </row>
    <row r="67" spans="1:21" s="5" customFormat="1" ht="18" customHeight="1" x14ac:dyDescent="0.25">
      <c r="A67" s="263"/>
      <c r="B67" s="264"/>
      <c r="C67" s="264"/>
      <c r="D67" s="264"/>
      <c r="E67" s="264"/>
      <c r="F67" s="189"/>
      <c r="G67" s="189"/>
      <c r="H67" s="189"/>
      <c r="I67" s="144"/>
      <c r="J67" s="144"/>
      <c r="K67" s="144"/>
      <c r="L67" s="144"/>
      <c r="M67" s="144"/>
      <c r="N67" s="262"/>
      <c r="O67" s="262"/>
      <c r="P67" s="262"/>
      <c r="Q67" s="262"/>
      <c r="R67" s="262"/>
      <c r="S67" s="262"/>
      <c r="T67" s="262"/>
      <c r="U67" s="262"/>
    </row>
    <row r="68" spans="1:21" s="5" customFormat="1" ht="18" customHeight="1" x14ac:dyDescent="0.25">
      <c r="A68" s="263"/>
      <c r="B68" s="264"/>
      <c r="C68" s="264"/>
      <c r="D68" s="264"/>
      <c r="E68" s="264"/>
      <c r="F68" s="189"/>
      <c r="G68" s="189"/>
      <c r="H68" s="189"/>
      <c r="I68" s="144"/>
      <c r="J68" s="144"/>
      <c r="K68" s="144"/>
      <c r="L68" s="144"/>
      <c r="M68" s="144"/>
      <c r="N68" s="262"/>
      <c r="O68" s="262"/>
      <c r="P68" s="262"/>
      <c r="Q68" s="262"/>
      <c r="R68" s="262"/>
      <c r="S68" s="262"/>
      <c r="T68" s="262"/>
      <c r="U68" s="262"/>
    </row>
    <row r="69" spans="1:21" s="5" customFormat="1" ht="18" customHeight="1" x14ac:dyDescent="0.25">
      <c r="A69" s="263"/>
      <c r="B69" s="264"/>
      <c r="C69" s="264"/>
      <c r="D69" s="264"/>
      <c r="E69" s="264"/>
      <c r="F69" s="189"/>
      <c r="G69" s="189"/>
      <c r="H69" s="189"/>
      <c r="I69" s="144"/>
      <c r="J69" s="144"/>
      <c r="K69" s="144"/>
      <c r="L69" s="144"/>
      <c r="M69" s="144"/>
      <c r="N69" s="262"/>
      <c r="O69" s="262"/>
      <c r="P69" s="262"/>
      <c r="Q69" s="262"/>
      <c r="R69" s="262"/>
      <c r="S69" s="262"/>
      <c r="T69" s="262"/>
      <c r="U69" s="262"/>
    </row>
    <row r="70" spans="1:21" s="5" customFormat="1" ht="18" customHeight="1" x14ac:dyDescent="0.25">
      <c r="A70" s="263"/>
      <c r="B70" s="264"/>
      <c r="C70" s="264"/>
      <c r="D70" s="264"/>
      <c r="E70" s="264"/>
      <c r="F70" s="189"/>
      <c r="G70" s="189"/>
      <c r="H70" s="189"/>
      <c r="I70" s="144"/>
      <c r="J70" s="144"/>
      <c r="K70" s="144"/>
      <c r="L70" s="144"/>
      <c r="M70" s="144"/>
      <c r="N70" s="262"/>
      <c r="O70" s="262"/>
      <c r="P70" s="262"/>
      <c r="Q70" s="262"/>
      <c r="R70" s="262"/>
      <c r="S70" s="262"/>
      <c r="T70" s="262"/>
      <c r="U70" s="262"/>
    </row>
    <row r="71" spans="1:21" s="5" customFormat="1" ht="18" customHeight="1" x14ac:dyDescent="0.25">
      <c r="A71" s="190"/>
      <c r="B71" s="190"/>
      <c r="C71" s="190"/>
      <c r="D71" s="190"/>
      <c r="E71" s="190"/>
      <c r="F71" s="138"/>
      <c r="G71" s="138"/>
      <c r="H71" s="138"/>
      <c r="I71" s="144"/>
      <c r="J71" s="144"/>
      <c r="K71" s="144"/>
      <c r="L71" s="144"/>
      <c r="M71" s="144"/>
      <c r="N71" s="144"/>
      <c r="O71" s="144"/>
      <c r="P71" s="138"/>
      <c r="Q71" s="191"/>
      <c r="R71" s="138"/>
      <c r="S71" s="144"/>
      <c r="T71" s="140"/>
      <c r="U71" s="140"/>
    </row>
    <row r="72" spans="1:21" s="5" customFormat="1" ht="18" customHeight="1" x14ac:dyDescent="0.25">
      <c r="A72" s="245"/>
      <c r="B72" s="245"/>
      <c r="C72" s="245"/>
      <c r="D72" s="245"/>
      <c r="E72" s="245"/>
      <c r="F72" s="192" t="s">
        <v>2</v>
      </c>
      <c r="G72" s="192"/>
      <c r="H72" s="192"/>
      <c r="I72" s="192"/>
      <c r="J72" s="192"/>
      <c r="K72" s="192"/>
      <c r="L72" s="192"/>
      <c r="M72" s="192"/>
      <c r="N72" s="247"/>
      <c r="O72" s="247"/>
      <c r="P72" s="247"/>
      <c r="Q72" s="247"/>
      <c r="R72" s="247"/>
      <c r="S72" s="247"/>
      <c r="T72" s="247"/>
      <c r="U72" s="247"/>
    </row>
    <row r="73" spans="1:21" ht="16.5" x14ac:dyDescent="0.25">
      <c r="A73" s="546" t="str">
        <f>TT!C6</f>
        <v>PHẠM ANH VŨ</v>
      </c>
      <c r="B73" s="546"/>
      <c r="C73" s="546"/>
      <c r="D73" s="546"/>
      <c r="E73" s="546"/>
      <c r="F73" s="192"/>
      <c r="G73" s="192"/>
      <c r="H73" s="192"/>
      <c r="I73" s="192"/>
      <c r="J73" s="192"/>
      <c r="K73" s="192"/>
      <c r="L73" s="192"/>
      <c r="M73" s="192"/>
      <c r="N73" s="546" t="str">
        <f>TT!C3</f>
        <v>CAO MINH HOÀNG TÙNG</v>
      </c>
      <c r="O73" s="546"/>
      <c r="P73" s="546"/>
      <c r="Q73" s="546"/>
      <c r="R73" s="546"/>
      <c r="S73" s="546"/>
      <c r="T73" s="546"/>
      <c r="U73" s="546"/>
    </row>
  </sheetData>
  <sheetProtection selectLockedCells="1"/>
  <mergeCells count="35">
    <mergeCell ref="A65:E65"/>
    <mergeCell ref="H3:H7"/>
    <mergeCell ref="N65:U65"/>
    <mergeCell ref="R4:R7"/>
    <mergeCell ref="O5:O7"/>
    <mergeCell ref="P5:P7"/>
    <mergeCell ref="U3:U7"/>
    <mergeCell ref="T3:T7"/>
    <mergeCell ref="J3:S3"/>
    <mergeCell ref="N5:N7"/>
    <mergeCell ref="C3:C7"/>
    <mergeCell ref="D3:D7"/>
    <mergeCell ref="E3:F3"/>
    <mergeCell ref="Q4:Q7"/>
    <mergeCell ref="A1:D1"/>
    <mergeCell ref="P1:U1"/>
    <mergeCell ref="E1:O1"/>
    <mergeCell ref="K5:K7"/>
    <mergeCell ref="P2:U2"/>
    <mergeCell ref="A66:E66"/>
    <mergeCell ref="N66:U66"/>
    <mergeCell ref="N73:U73"/>
    <mergeCell ref="A3:A7"/>
    <mergeCell ref="B3:B7"/>
    <mergeCell ref="L5:M6"/>
    <mergeCell ref="J4:J7"/>
    <mergeCell ref="K4:P4"/>
    <mergeCell ref="A8:B8"/>
    <mergeCell ref="I3:I7"/>
    <mergeCell ref="E4:E7"/>
    <mergeCell ref="F4:F7"/>
    <mergeCell ref="A73:E73"/>
    <mergeCell ref="A9:B9"/>
    <mergeCell ref="G3:G7"/>
    <mergeCell ref="S4:S7"/>
  </mergeCells>
  <pageMargins left="0.39370078740157499" right="0.39370078740157499" top="0.39" bottom="0.4" header="0.31496062992126" footer="0.31496062992126"/>
  <pageSetup paperSize="9" scale="80" orientation="landscape" r:id="rId1"/>
  <headerFooter>
    <oddFooter>&amp;C&amp;P</oddFooter>
  </headerFooter>
  <ignoredErrors>
    <ignoredError sqref="U9:U10 I9:J9 C9:H9 U44 U48 U52 U56 U59 U62 U21 U23:U28 U36 U22 U31 U32:U35 U30 U37:U38 U47 U50 U58 U57 U60 U61 U63 U64 U39 K9:T9 U11 U12:U19 U20 U29 U40 U42:U43 U41 U45 U46 U49 U51 U53 U55 U54"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6933C1-ADE5-4CEA-A913-28F67C5C7545}">
  <ds:schemaRefs>
    <ds:schemaRef ds:uri="http://purl.org/dc/terms/"/>
    <ds:schemaRef ds:uri="http://purl.org/dc/dcmitype/"/>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06533C2-B572-4FC6-A925-D4AF85EF53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11B8C60-BEDB-4B3A-9781-FB207F0A88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18</vt:i4>
      </vt:variant>
    </vt:vector>
  </HeadingPairs>
  <TitlesOfParts>
    <vt:vector size="38" baseType="lpstr">
      <vt:lpstr>TT</vt:lpstr>
      <vt:lpstr>01</vt:lpstr>
      <vt:lpstr>PT01</vt:lpstr>
      <vt:lpstr>02</vt:lpstr>
      <vt:lpstr>02 (bỏ)</vt:lpstr>
      <vt:lpstr>PT02</vt:lpstr>
      <vt:lpstr>03</vt:lpstr>
      <vt:lpstr>03 (bỏ)</vt:lpstr>
      <vt:lpstr>04</vt:lpstr>
      <vt:lpstr>04 (bỏ)</vt:lpstr>
      <vt:lpstr>05</vt:lpstr>
      <vt:lpstr>05 (bỏ)</vt:lpstr>
      <vt:lpstr>06</vt:lpstr>
      <vt:lpstr>07</vt:lpstr>
      <vt:lpstr>08</vt:lpstr>
      <vt:lpstr>09</vt:lpstr>
      <vt:lpstr>10</vt:lpstr>
      <vt:lpstr>11</vt:lpstr>
      <vt:lpstr>12</vt:lpstr>
      <vt:lpstr>PLChuaDieuKien</vt:lpstr>
      <vt:lpstr>'01'!Print_Area</vt:lpstr>
      <vt:lpstr>'02'!Print_Area</vt:lpstr>
      <vt:lpstr>'02 (bỏ)'!Print_Area</vt:lpstr>
      <vt:lpstr>'03'!Print_Area</vt:lpstr>
      <vt:lpstr>'03 (bỏ)'!Print_Area</vt:lpstr>
      <vt:lpstr>'04'!Print_Area</vt:lpstr>
      <vt:lpstr>'04 (bỏ)'!Print_Area</vt:lpstr>
      <vt:lpstr>'05 (bỏ)'!Print_Area</vt:lpstr>
      <vt:lpstr>'06'!Print_Area</vt:lpstr>
      <vt:lpstr>'PT01'!Print_Area</vt:lpstr>
      <vt:lpstr>'PT02'!Print_Area</vt:lpstr>
      <vt:lpstr>TT!Print_Area</vt:lpstr>
      <vt:lpstr>'04'!Print_Titles</vt:lpstr>
      <vt:lpstr>'05'!Print_Titles</vt:lpstr>
      <vt:lpstr>'05 (bỏ)'!Print_Titles</vt:lpstr>
      <vt:lpstr>PLChuaDieuKien!Print_Titles</vt:lpstr>
      <vt:lpstr>'PT01'!Print_Titles</vt:lpstr>
      <vt:lpstr>'PT02'!Print_Titles</vt:lpstr>
    </vt:vector>
  </TitlesOfParts>
  <Company>456</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User</cp:lastModifiedBy>
  <cp:lastPrinted>2022-05-30T08:35:53Z</cp:lastPrinted>
  <dcterms:created xsi:type="dcterms:W3CDTF">2004-03-07T02:36:29Z</dcterms:created>
  <dcterms:modified xsi:type="dcterms:W3CDTF">2022-06-20T04:05:55Z</dcterms:modified>
</cp:coreProperties>
</file>