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<sst xmlns="http://schemas.openxmlformats.org/spreadsheetml/2006/main" count="290" uniqueCount="226">
  <si>
    <t>Tên đơn vị</t>
  </si>
  <si>
    <t>Có mặt đến tháng 01/2018</t>
  </si>
  <si>
    <t>Số lượng người làm việc theo vị trí việc làm được thẩm định</t>
  </si>
  <si>
    <t>Số lượng người làm việc thừa +, thiếu -</t>
  </si>
  <si>
    <t>Biên chế dôi dư rút về nguồn dự phòng</t>
  </si>
  <si>
    <t>Ghi chú</t>
  </si>
  <si>
    <t>Viên chức</t>
  </si>
  <si>
    <t>Hợp đồng lao động 68</t>
  </si>
  <si>
    <t>Hợp đồng lao động</t>
  </si>
  <si>
    <t>Biên chế sự nghiệp</t>
  </si>
  <si>
    <t>Số lượng người làm việc do đơn vị tự đảm bảo</t>
  </si>
  <si>
    <t>Biên chế sự nghiệp (cột 4 so với cột 9)</t>
  </si>
  <si>
    <t>Hợp đồng 68 (cột 5 so với cột 10)</t>
  </si>
  <si>
    <t>A</t>
  </si>
  <si>
    <t>TỔNG CỘNG</t>
  </si>
  <si>
    <t>I</t>
  </si>
  <si>
    <t>SỰ NGHIỆP GIÁO DỤC VÀ ĐÀO TẠO</t>
  </si>
  <si>
    <t>TRƯỜNG CAO ĐẲNG CHUYÊN NGHIỆP, CAO ĐẲNG NGHỀ</t>
  </si>
  <si>
    <t>Trường Cao đẳng cộng đồng</t>
  </si>
  <si>
    <t>TRƯỜNG THUỘC SỞ GIÁO DỤC VÀ ĐÀO TẠO</t>
  </si>
  <si>
    <t>TRƯỜNG THUỘC SỞ LĐTB&amp;XH</t>
  </si>
  <si>
    <t>Trung tâm Bảo trợ và Công tác xã hội</t>
  </si>
  <si>
    <t xml:space="preserve">TRƯỜNG THUỘC UBND HUYỆN, THÀNH PHỐ </t>
  </si>
  <si>
    <t>UBND huyện Kon Rẫy</t>
  </si>
  <si>
    <t>UBND Huyện Kon Plong</t>
  </si>
  <si>
    <t>UBND huyện Ngọc Hồi</t>
  </si>
  <si>
    <t>UBND huyện Ia H'Drai</t>
  </si>
  <si>
    <t>UBND huyện Sa Thầy</t>
  </si>
  <si>
    <t>UBND huyện Đăk Glei</t>
  </si>
  <si>
    <t>UBND huyện Đăk Tô</t>
  </si>
  <si>
    <t>UBND Huyện Tu Mơ Rông</t>
  </si>
  <si>
    <t>UBND huyện Đăk Hà</t>
  </si>
  <si>
    <t>4.10</t>
  </si>
  <si>
    <t>UBND Thành phố Kon Tum</t>
  </si>
  <si>
    <t>II</t>
  </si>
  <si>
    <t>SỰ NGHIỆP Y TẾ</t>
  </si>
  <si>
    <t>Trực thuộc Sở Y tế</t>
  </si>
  <si>
    <t>Tuyến tỉnh</t>
  </si>
  <si>
    <t>a</t>
  </si>
  <si>
    <t>Bệnh viện</t>
  </si>
  <si>
    <t>-</t>
  </si>
  <si>
    <t>Biện viện Đa khoa tỉnh</t>
  </si>
  <si>
    <t>Bệnh viện ĐD - PHCN</t>
  </si>
  <si>
    <t>Bệnh viện Đa khoa khu vực Ngọc Hồi</t>
  </si>
  <si>
    <t>Bệnh viện Y học Cổ truyền</t>
  </si>
  <si>
    <t>b</t>
  </si>
  <si>
    <t>Y tế dự phòng</t>
  </si>
  <si>
    <t>Trung tâm Kiểm soát bệnh tật</t>
  </si>
  <si>
    <t>Trung tâm Kiểm nghiệm thuốc- mỹ phẩm- thực phẩm</t>
  </si>
  <si>
    <t>Trung tâm Giám định Y khoa</t>
  </si>
  <si>
    <t>Trung tâm Pháp y</t>
  </si>
  <si>
    <t>Tuyến huyện</t>
  </si>
  <si>
    <t>TTYT thành phố</t>
  </si>
  <si>
    <t>TTYT huyện Ngọc Hồi</t>
  </si>
  <si>
    <t>TTYT huyện Đăk Hà</t>
  </si>
  <si>
    <t>TTYT huyện Đăk Tô</t>
  </si>
  <si>
    <t>TTYT huyện Sa Thầy</t>
  </si>
  <si>
    <t>TTYT huyện Tu Mơ Rông</t>
  </si>
  <si>
    <t>TTYT huyện Đăk Glei</t>
  </si>
  <si>
    <t>TTYT huyện Kon Rẫy</t>
  </si>
  <si>
    <t>TTYT huyện Kon Plong</t>
  </si>
  <si>
    <t>TTYT huyện Ia H'Drai</t>
  </si>
  <si>
    <t>Trung tâm DS-KHHGĐ các huyện, TP</t>
  </si>
  <si>
    <t>Cán bộ chuyên trách DS-KHHGĐ các xã, phường, thị trấn</t>
  </si>
  <si>
    <t>Tổ chức khác khác được giao sự nghiệp y tế</t>
  </si>
  <si>
    <t>Trung tâm Bảo trợ và công tác xã hội (thuộc Sở Lao động, TB&amp;XH)</t>
  </si>
  <si>
    <t>III</t>
  </si>
  <si>
    <t>SỰ NGHIỆP VĂN HÓA, THÔNG TIN</t>
  </si>
  <si>
    <t xml:space="preserve">Đài Phát thanh-Truyền hình tỉnh </t>
  </si>
  <si>
    <t>Thuộc sở, ban, ngành</t>
  </si>
  <si>
    <t>Sở Văn hóa, Thể thao và Du lịch</t>
  </si>
  <si>
    <t>2.1.1</t>
  </si>
  <si>
    <t>Bảo tàng tỉnh</t>
  </si>
  <si>
    <t>2.1.2</t>
  </si>
  <si>
    <t>Thư viện tỉnh</t>
  </si>
  <si>
    <t>2.1.3</t>
  </si>
  <si>
    <t>Trung tâm Văn hóa tỉnh</t>
  </si>
  <si>
    <t>2.1.4</t>
  </si>
  <si>
    <t>Trung tâm Phát hành phim và Chiếu bóng</t>
  </si>
  <si>
    <t>2.1.5</t>
  </si>
  <si>
    <t>Đoàn Nghệ thuật</t>
  </si>
  <si>
    <t>2.1.6</t>
  </si>
  <si>
    <t>Trung tâm Huấn luyện và Thi đấu TDTT tỉnh</t>
  </si>
  <si>
    <t>2.1.7</t>
  </si>
  <si>
    <t>Văn phòng Sở VH-TT&amp;DL (quản lý đội bóng đá, tạp chí văn hóa, xúc tiến du lịch)</t>
  </si>
  <si>
    <t>2.1.8</t>
  </si>
  <si>
    <t>Ban quản lý Di tích tỉnh</t>
  </si>
  <si>
    <t>THUỘC UBND HUYỆN, THÀNH PHỐ</t>
  </si>
  <si>
    <t>UBND Huyện Sa Thầy</t>
  </si>
  <si>
    <t>UBND Huyện Ngọc Hồi</t>
  </si>
  <si>
    <t>UBND Huyện Đăk Glei</t>
  </si>
  <si>
    <t>UBND Huyện Đăk Tô</t>
  </si>
  <si>
    <t>UBND Huyện Đăk Hà</t>
  </si>
  <si>
    <t>3.10</t>
  </si>
  <si>
    <t>IV</t>
  </si>
  <si>
    <t>SỰ NGHIỆP KHÁC</t>
  </si>
  <si>
    <t>THUỘC UBND TỈNH</t>
  </si>
  <si>
    <t>Ban quản lý Vườn quốc gia Chư Mom Ray</t>
  </si>
  <si>
    <t>BQL Khu nông nghiệp ứng dụng công nghệ cao Măng Đen</t>
  </si>
  <si>
    <t>Ban quản lý dự án đầu tư xây dựng các công trình Nông nghiệp và Phát triển nông thôn</t>
  </si>
  <si>
    <t>0</t>
  </si>
  <si>
    <t>Ban quản lý dự án đầu tư xây dựng các công trình dân dụng và công nghiệp</t>
  </si>
  <si>
    <t>Ban quản lý dự án đầu tư xây dựng các công trình giao thông</t>
  </si>
  <si>
    <t xml:space="preserve">THUỘC CÁC SỞ, BAN, NGÀNH </t>
  </si>
  <si>
    <t>Văn phòng UBND tỉnh</t>
  </si>
  <si>
    <t>Nhà khách Hữu Nghị</t>
  </si>
  <si>
    <t>Cổng thông tin điện tử, phục vụ giao ban trực tuyến</t>
  </si>
  <si>
    <t>Phục vụ giao ban trực tuyến (phòng Hành chính tổng hợp</t>
  </si>
  <si>
    <t>Sở Tư pháp</t>
  </si>
  <si>
    <t>2.2.1</t>
  </si>
  <si>
    <t>Trung tâm trợ giúp pháp lý</t>
  </si>
  <si>
    <t>2.2.2</t>
  </si>
  <si>
    <t>Trung tâm dịch vụ bán đầu giá tài sản</t>
  </si>
  <si>
    <t>2.2.3</t>
  </si>
  <si>
    <t>Phòng Công chứng số 1</t>
  </si>
  <si>
    <t>2.2.4</t>
  </si>
  <si>
    <t>Phòng Công chứng số 2</t>
  </si>
  <si>
    <t>Sở Nông nghiệp và PTNT</t>
  </si>
  <si>
    <t>2.3.1</t>
  </si>
  <si>
    <t>Trung tâm giống cây trồng, vật nuôi và thủy sản</t>
  </si>
  <si>
    <t>2.3.2</t>
  </si>
  <si>
    <t>Trung tâm khuyến nông</t>
  </si>
  <si>
    <t>2.3.3</t>
  </si>
  <si>
    <t>Trung tâm nước sạch và VSMTNT</t>
  </si>
  <si>
    <t>2.3.4</t>
  </si>
  <si>
    <t>Ban quản lý phòng hộ Đăk Nhoong</t>
  </si>
  <si>
    <t>2.3.5</t>
  </si>
  <si>
    <t xml:space="preserve">Ban quản lý phòng hộ Kon Rẫy </t>
  </si>
  <si>
    <t>2.3.6</t>
  </si>
  <si>
    <t xml:space="preserve">BQL rừng phòng hộ  Đăk Ang </t>
  </si>
  <si>
    <t>2.3.7</t>
  </si>
  <si>
    <t>BQL rừng phòng hộ  Đăk Long</t>
  </si>
  <si>
    <t>2.3.8</t>
  </si>
  <si>
    <t>BQL rừng phòng hộ  Thạch Nham</t>
  </si>
  <si>
    <t>2.3.9</t>
  </si>
  <si>
    <t>BQL rừng phòng hộ ĐăkBlô</t>
  </si>
  <si>
    <t>2.3.10</t>
  </si>
  <si>
    <t>BQL rừng phòng hộ Tu Mơ Rông</t>
  </si>
  <si>
    <t>2.3.11</t>
  </si>
  <si>
    <t>Ban quản lý KBTTN Ngọc Linh</t>
  </si>
  <si>
    <t>2.3.12</t>
  </si>
  <si>
    <t>Ban quản lý rừng phòng hộ Đăk Hà</t>
  </si>
  <si>
    <t>2.3.13</t>
  </si>
  <si>
    <t>Ban quản lý rừng phòng hộ Đăk Ui</t>
  </si>
  <si>
    <t>2.3.14</t>
  </si>
  <si>
    <t>Chi cục Trồng trọt và Bảo vệ thực vật</t>
  </si>
  <si>
    <t>2.3.15</t>
  </si>
  <si>
    <t>Chi cục Chăn nuôi và Thú y</t>
  </si>
  <si>
    <t>Sở Tài nguyên và Môi trường</t>
  </si>
  <si>
    <t>2.4.1</t>
  </si>
  <si>
    <t>Trung tâm Phát triển quỹ đất</t>
  </si>
  <si>
    <t>2.4.2</t>
  </si>
  <si>
    <t>Trung tâm Công nghệ thông tin tài nguyên và môi trường</t>
  </si>
  <si>
    <t>2.4.3</t>
  </si>
  <si>
    <t>Văn phòng Đăng ký đất đai</t>
  </si>
  <si>
    <t>2.4.4</t>
  </si>
  <si>
    <t>TT Quan trắc tài nguyên và môi trường</t>
  </si>
  <si>
    <t>Sở Khoa học và công nghệ</t>
  </si>
  <si>
    <t>2.5.1</t>
  </si>
  <si>
    <t>Trung tâm ứng dụng tiến bộ khoa học và công nghệ</t>
  </si>
  <si>
    <t>2.5.2</t>
  </si>
  <si>
    <t>Trung tâm Thông tin và thống kê khoa học và công nghệ</t>
  </si>
  <si>
    <t>2.5.3</t>
  </si>
  <si>
    <t>Trung tâm kỹ thuật TC-ĐL-CL</t>
  </si>
  <si>
    <t>Sở Thông tin - truyền thông</t>
  </si>
  <si>
    <t>2.6.1</t>
  </si>
  <si>
    <t xml:space="preserve">Trung tâm công nghệ thông tin và truyền thông </t>
  </si>
  <si>
    <t>Sở Lao động, thương binh và xã hội</t>
  </si>
  <si>
    <t>2.7.1</t>
  </si>
  <si>
    <t>VP Sở (Quản trang NT Liệt sỹ: Ngọc Hồi và tỉnh)</t>
  </si>
  <si>
    <t>2.7.2</t>
  </si>
  <si>
    <t>Trung tâm Dịch vụ việc làm</t>
  </si>
  <si>
    <t>Sở Công Thương</t>
  </si>
  <si>
    <t>2.8.1</t>
  </si>
  <si>
    <t>Trung tâm Khuyến công- Xúc tiến thương mại và Tư vấn công nghiệp</t>
  </si>
  <si>
    <t>Ban quản lý Khu kinh tế tỉnh</t>
  </si>
  <si>
    <t>2.9.1</t>
  </si>
  <si>
    <t xml:space="preserve">Công ty Đầu tư phát triển hạ tầng Khu kinh tế </t>
  </si>
  <si>
    <t>2.9.2</t>
  </si>
  <si>
    <t>Ban quản lý cửa khẩu Quốc tế Bờ Y</t>
  </si>
  <si>
    <t>2.9.3</t>
  </si>
  <si>
    <t>Ban quản lý dự án khu vực Khu kinh tế cửa khẩu quốc tế Bờ Y</t>
  </si>
  <si>
    <t>2.10</t>
  </si>
  <si>
    <t>Sở Kế hoạch và Đầu tư</t>
  </si>
  <si>
    <t>2.10.1</t>
  </si>
  <si>
    <t>Trung tâm xúc tiến đầu tư</t>
  </si>
  <si>
    <t>2.10.2</t>
  </si>
  <si>
    <t>Giúp việc Ban chi đạo 98 tỉnh</t>
  </si>
  <si>
    <t>Trung tâm dạy nghề và Hỗ trợ nông dân thuộc Hội Nông dân tỉnh</t>
  </si>
  <si>
    <t>SỰ NGHIỆP DỰ PHÒNG</t>
  </si>
  <si>
    <t>Điều chuyển 01 chỉ tiêu dôi dư về cho các đơn vị khác</t>
  </si>
  <si>
    <t>Bổ sung 03 chỉ tiêu để đảm bảo cho bộ khung của Ban</t>
  </si>
  <si>
    <t>Điều hòa trong nội bộ</t>
  </si>
  <si>
    <t>Điều chuyển 01 chỉ tiêu dôi dư cho các đơn vị khác</t>
  </si>
  <si>
    <t>Bổ sung 03 chỉ tiêu để bố trí cho Giám đốc và 02 Phó Giám đốc</t>
  </si>
  <si>
    <t>Bổ sung 01 chỉ tiêu để đảm bảo thực hiện nhiệm vụ được giao</t>
  </si>
  <si>
    <t>Bổ sung 06 chỉ tiêu để đảm bảo thực hiện nhiệm vụ được giao</t>
  </si>
  <si>
    <t xml:space="preserve">Điều chuyển 05 chỉ tiêu dôi dư cho các đơn vị khác </t>
  </si>
  <si>
    <t>Điều chuyển 02 chỉ tiêu dôi dư cho các đơn vị khác</t>
  </si>
  <si>
    <t>Điều chuyển 03 chỉ tiêu chuyển về cho các đơn vị khác</t>
  </si>
  <si>
    <t>Biên chế  giao sau khi điều hòa, điều chỉnh,  giữa các, đơn vị, lĩnh vực</t>
  </si>
  <si>
    <t xml:space="preserve">Tăng, giảm(-) so với biên chế được UBND tỉnh giao </t>
  </si>
  <si>
    <t xml:space="preserve"> Tăng, giảm(-) so với Nghị quyết số 37/NQ-HĐND</t>
  </si>
  <si>
    <t xml:space="preserve">Biên chế đã được UBND tỉnh giao  </t>
  </si>
  <si>
    <r>
      <t xml:space="preserve">Biên chế được phê duyệt tại </t>
    </r>
    <r>
      <rPr>
        <b/>
        <i/>
        <sz val="12"/>
        <color indexed="8"/>
        <rFont val="Times New Roman"/>
        <family val="1"/>
      </rPr>
      <t>Nghị quyết số 37/NQ-HĐND (</t>
    </r>
    <r>
      <rPr>
        <i/>
        <sz val="12"/>
        <color indexed="8"/>
        <rFont val="Times New Roman"/>
        <family val="1"/>
      </rPr>
      <t>không tính chỉ tiêu dự phòng và chỉ tiêu giao cho các hội đặc thù</t>
    </r>
    <r>
      <rPr>
        <b/>
        <i/>
        <sz val="12"/>
        <color indexed="8"/>
        <rFont val="Times New Roman"/>
        <family val="1"/>
      </rPr>
      <t>)</t>
    </r>
  </si>
  <si>
    <r>
      <t>Tăng 04 chỉ tiêu (</t>
    </r>
    <r>
      <rPr>
        <i/>
        <sz val="12"/>
        <color indexed="8"/>
        <rFont val="Times New Roman"/>
        <family val="1"/>
      </rPr>
      <t>Tiếp nhận 02 chỉ tiêu từ sự nghiệp khác và 02 chỉ tiêu từ sự nghiệp VH-TT của huyện</t>
    </r>
    <r>
      <rPr>
        <sz val="12"/>
        <color indexed="8"/>
        <rFont val="Times New Roman"/>
        <family val="1"/>
      </rPr>
      <t>)</t>
    </r>
  </si>
  <si>
    <r>
      <t>Tăng 03 biên chế (</t>
    </r>
    <r>
      <rPr>
        <i/>
        <sz val="12"/>
        <color indexed="8"/>
        <rFont val="Times New Roman"/>
        <family val="1"/>
      </rPr>
      <t>Tiếp nhận 03 biên chế dôi dư từ sự nghiệp khác dôi dư của huyện</t>
    </r>
    <r>
      <rPr>
        <sz val="12"/>
        <color indexed="8"/>
        <rFont val="Times New Roman"/>
        <family val="1"/>
      </rPr>
      <t>)</t>
    </r>
  </si>
  <si>
    <r>
      <t>Tăng 13 biên chế (</t>
    </r>
    <r>
      <rPr>
        <i/>
        <sz val="12"/>
        <color indexed="8"/>
        <rFont val="Times New Roman"/>
        <family val="1"/>
      </rPr>
      <t>Tiếp nhận 13 biên chế từ sự nghiệp Văn hóa- thông tin về để bố trí cho Trung tâm Giáo dục nghề nghiệp giáo dục thường xuyên huyện</t>
    </r>
    <r>
      <rPr>
        <sz val="12"/>
        <color indexed="8"/>
        <rFont val="Times New Roman"/>
        <family val="1"/>
      </rPr>
      <t>)</t>
    </r>
  </si>
  <si>
    <r>
      <t>Giảm 03 chỉ tiêu (</t>
    </r>
    <r>
      <rPr>
        <i/>
        <sz val="12"/>
        <color indexed="8"/>
        <rFont val="Times New Roman"/>
        <family val="1"/>
      </rPr>
      <t>Điều chuyển 03 chỉ tiêu sự nghiệp dôi dư về sự nghiệp khác của huyện</t>
    </r>
    <r>
      <rPr>
        <sz val="12"/>
        <color indexed="8"/>
        <rFont val="Times New Roman"/>
        <family val="1"/>
      </rPr>
      <t>)</t>
    </r>
  </si>
  <si>
    <r>
      <t>Tăng 04 chỉ tiêu (</t>
    </r>
    <r>
      <rPr>
        <i/>
        <sz val="12"/>
        <color indexed="8"/>
        <rFont val="Times New Roman"/>
        <family val="1"/>
      </rPr>
      <t>Tiếp nhận 04 chỉ tiêu từ chỉ tiêu sự nghiệp khác của huyện</t>
    </r>
    <r>
      <rPr>
        <sz val="12"/>
        <color indexed="8"/>
        <rFont val="Times New Roman"/>
        <family val="1"/>
      </rPr>
      <t>)</t>
    </r>
  </si>
  <si>
    <r>
      <t>Giảm 07 chỉ tiêu (</t>
    </r>
    <r>
      <rPr>
        <i/>
        <sz val="12"/>
        <color indexed="8"/>
        <rFont val="Times New Roman"/>
        <family val="1"/>
      </rPr>
      <t>Điều chuyển 07 chỉ tiêu sự nghiệp dôi dư về cho sự nghiệp khác của huyện</t>
    </r>
    <r>
      <rPr>
        <sz val="12"/>
        <color indexed="8"/>
        <rFont val="Times New Roman"/>
        <family val="1"/>
      </rPr>
      <t xml:space="preserve">) </t>
    </r>
  </si>
  <si>
    <r>
      <t>Giảm 03 chỉ tiêu (</t>
    </r>
    <r>
      <rPr>
        <i/>
        <sz val="12"/>
        <color indexed="8"/>
        <rFont val="Times New Roman"/>
        <family val="1"/>
      </rPr>
      <t>Điều chuyển 03 chỉ tiêu dôi dư về cho sự nghiệp khác của huyện)</t>
    </r>
  </si>
  <si>
    <r>
      <t>Giảm 02 chỉ tiêu (</t>
    </r>
    <r>
      <rPr>
        <i/>
        <sz val="12"/>
        <color indexed="8"/>
        <rFont val="Times New Roman"/>
        <family val="1"/>
      </rPr>
      <t>Điều chuyển 02 chỉ tiêu dôi dư về cho sự nghiệp giáo dục của huyện</t>
    </r>
    <r>
      <rPr>
        <sz val="12"/>
        <color indexed="8"/>
        <rFont val="Times New Roman"/>
        <family val="1"/>
      </rPr>
      <t>)</t>
    </r>
  </si>
  <si>
    <r>
      <t>Giảm 17 chỉ tiêu (</t>
    </r>
    <r>
      <rPr>
        <i/>
        <sz val="12"/>
        <color indexed="8"/>
        <rFont val="Times New Roman"/>
        <family val="1"/>
      </rPr>
      <t>Điều chuyển 13 chỉ tiêu dôi dư về cho sự nghiệp giáo dục của huyện; điều chuyển 04 chỉ tiêu dôi dư còn lại cho các đơn vị khác)</t>
    </r>
  </si>
  <si>
    <r>
      <t>Giảm 04 chỉ tiêu (</t>
    </r>
    <r>
      <rPr>
        <i/>
        <sz val="12"/>
        <color indexed="8"/>
        <rFont val="Times New Roman"/>
        <family val="1"/>
      </rPr>
      <t>Điều chuyển 03 chỉ tiêu dôi dư về cho sự nghiệp khác của huyện; điều chuyển 01 chỉ tiêu dôi dư còn lại cho các đơn vị khác</t>
    </r>
    <r>
      <rPr>
        <sz val="12"/>
        <color indexed="8"/>
        <rFont val="Times New Roman"/>
        <family val="1"/>
      </rPr>
      <t>)</t>
    </r>
  </si>
  <si>
    <r>
      <t>Tăng 03 chỉ tiêu (</t>
    </r>
    <r>
      <rPr>
        <i/>
        <sz val="12"/>
        <color indexed="8"/>
        <rFont val="Times New Roman"/>
        <family val="1"/>
      </rPr>
      <t>Tiếp nhận 03 chỉ tiêu từ chỉ tiêu sự nghiệp khác của huyện</t>
    </r>
    <r>
      <rPr>
        <sz val="12"/>
        <color indexed="8"/>
        <rFont val="Times New Roman"/>
        <family val="1"/>
      </rPr>
      <t>)</t>
    </r>
  </si>
  <si>
    <r>
      <t>Bổ sung 01 chỉ tiêu từ nguồn dôi dư (</t>
    </r>
    <r>
      <rPr>
        <i/>
        <sz val="12"/>
        <color indexed="8"/>
        <rFont val="Times New Roman"/>
        <family val="1"/>
      </rPr>
      <t>04 chỉ tiêu</t>
    </r>
    <r>
      <rPr>
        <sz val="12"/>
        <color indexed="8"/>
        <rFont val="Times New Roman"/>
        <family val="1"/>
      </rPr>
      <t>) của các đơn vị sự nghiệp thuộc Sở Nông nghiệp để đảm bảo thực hiện nhiệm vụ được giao</t>
    </r>
  </si>
  <si>
    <r>
      <t>Bổ sung cho đơn vị 07 chỉ tiêu sự nghiệp (</t>
    </r>
    <r>
      <rPr>
        <i/>
        <sz val="12"/>
        <color indexed="8"/>
        <rFont val="Times New Roman"/>
        <family val="1"/>
      </rPr>
      <t>Sau khi đã rút của đơn vị 07 chỉ tiêu hành chính</t>
    </r>
    <r>
      <rPr>
        <sz val="12"/>
        <color indexed="8"/>
        <rFont val="Times New Roman"/>
        <family val="1"/>
      </rPr>
      <t>)</t>
    </r>
  </si>
  <si>
    <r>
      <t>Tăng 03 chỉ tiêu (</t>
    </r>
    <r>
      <rPr>
        <i/>
        <sz val="12"/>
        <color indexed="8"/>
        <rFont val="Times New Roman"/>
        <family val="1"/>
      </rPr>
      <t>Tiếp nhận 03 chỉ tiêu từ sự nghiệp văn hóa thông tin của huyện điều hòa sang</t>
    </r>
    <r>
      <rPr>
        <sz val="12"/>
        <color indexed="8"/>
        <rFont val="Times New Roman"/>
        <family val="1"/>
      </rPr>
      <t>)</t>
    </r>
  </si>
  <si>
    <r>
      <t>Giảm 07 chỉ tiêu (</t>
    </r>
    <r>
      <rPr>
        <i/>
        <sz val="12"/>
        <color indexed="8"/>
        <rFont val="Times New Roman"/>
        <family val="1"/>
      </rPr>
      <t>Điều chuyển 03 chỉ tiêu dôi dư về cho sự nghiệp giáo dục và 04 chỉ tiêu dôi dư về cho sự nghiệp văn hóa- thông tin của huyện</t>
    </r>
    <r>
      <rPr>
        <sz val="12"/>
        <color indexed="8"/>
        <rFont val="Times New Roman"/>
        <family val="1"/>
      </rPr>
      <t>)</t>
    </r>
  </si>
  <si>
    <r>
      <t>Tăng 07 chỉ tiêu (</t>
    </r>
    <r>
      <rPr>
        <i/>
        <sz val="12"/>
        <color indexed="8"/>
        <rFont val="Times New Roman"/>
        <family val="1"/>
      </rPr>
      <t>Tiếp nhận 07 chỉ tiêu từ sự nghiệp văn hóa thông tin của huyện điều hòa sang</t>
    </r>
    <r>
      <rPr>
        <sz val="12"/>
        <color indexed="8"/>
        <rFont val="Times New Roman"/>
        <family val="1"/>
      </rPr>
      <t>)</t>
    </r>
  </si>
  <si>
    <r>
      <t>Giảm 02 chỉ tiêu (</t>
    </r>
    <r>
      <rPr>
        <i/>
        <sz val="12"/>
        <color indexed="8"/>
        <rFont val="Times New Roman"/>
        <family val="1"/>
      </rPr>
      <t>Điều chuyển 02 chỉ tiêu về sự nghiệp giáo dục của huyện</t>
    </r>
    <r>
      <rPr>
        <sz val="12"/>
        <color indexed="8"/>
        <rFont val="Times New Roman"/>
        <family val="1"/>
      </rPr>
      <t>)</t>
    </r>
  </si>
  <si>
    <r>
      <t>Tăng 01 chỉ tiêu (</t>
    </r>
    <r>
      <rPr>
        <i/>
        <sz val="12"/>
        <color indexed="8"/>
        <rFont val="Times New Roman"/>
        <family val="1"/>
      </rPr>
      <t>Tiếp nhận 01 chỉ tiêu từ sự nghiệp Văn hóa- Thông tin của huyện điều hòa sang</t>
    </r>
    <r>
      <rPr>
        <sz val="12"/>
        <color indexed="8"/>
        <rFont val="Times New Roman"/>
        <family val="1"/>
      </rPr>
      <t>)</t>
    </r>
  </si>
  <si>
    <r>
      <t>Tăng 03 chỉ tiêu (</t>
    </r>
    <r>
      <rPr>
        <i/>
        <sz val="12"/>
        <color indexed="8"/>
        <rFont val="Times New Roman"/>
        <family val="1"/>
      </rPr>
      <t>Tiếp nhận 03 chỉ tiêu từ sự nghiệp văn hóa - thông tincủa huyện điều hào sang</t>
    </r>
    <r>
      <rPr>
        <sz val="12"/>
        <color indexed="8"/>
        <rFont val="Times New Roman"/>
        <family val="1"/>
      </rPr>
      <t>)</t>
    </r>
  </si>
  <si>
    <r>
      <t>Giảm 03 chỉ tiêu (</t>
    </r>
    <r>
      <rPr>
        <i/>
        <sz val="12"/>
        <color indexed="8"/>
        <rFont val="Times New Roman"/>
        <family val="1"/>
      </rPr>
      <t>Điều chuyển 03 chỉ tiêu dôi dư về sự nghiệp văn hóa thông tin của huyện</t>
    </r>
    <r>
      <rPr>
        <sz val="12"/>
        <color indexed="8"/>
        <rFont val="Times New Roman"/>
        <family val="1"/>
      </rPr>
      <t>)</t>
    </r>
  </si>
  <si>
    <r>
      <t xml:space="preserve">THUYẾT MINH PHƯƠNG ÁN ĐIỀU HÒA BIÊN CHẾ SỰ NGHIỆP NĂM 2018
</t>
    </r>
    <r>
      <rPr>
        <i/>
        <sz val="12"/>
        <color indexed="8"/>
        <rFont val="Times New Roman"/>
        <family val="1"/>
      </rPr>
      <t>(Kèm theo Tờ trình số 69/TTr-UBND ngày 07 tháng 06 năm 2018 của UBND tỉnh)</t>
    </r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</si>
</sst>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"/>
    <numFmt numFmtId="173" formatCode="#.##0.00"/>
    <numFmt numFmtId="174" formatCode="#.##0;[Red]#.##0"/>
    <numFmt numFmtId="175" formatCode="#.##0_);[Red]\(#.##0\)"/>
  </numFmts>
  <fonts count="46">
    <font>
      <sz val="10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3" fillId="0" borderId="10" xfId="55" applyNumberFormat="1" applyFont="1" applyFill="1" applyBorder="1" applyAlignment="1">
      <alignment horizontal="center" vertical="center" wrapText="1"/>
      <protection/>
    </xf>
    <xf numFmtId="1" fontId="43" fillId="0" borderId="10" xfId="55" applyNumberFormat="1" applyFont="1" applyFill="1" applyBorder="1" applyAlignment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0" fontId="41" fillId="0" borderId="10" xfId="55" applyNumberFormat="1" applyFont="1" applyFill="1" applyBorder="1" applyAlignment="1">
      <alignment horizontal="center" vertical="center" wrapText="1"/>
      <protection/>
    </xf>
    <xf numFmtId="1" fontId="41" fillId="0" borderId="10" xfId="55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41" fillId="7" borderId="10" xfId="0" applyNumberFormat="1" applyFont="1" applyFill="1" applyBorder="1" applyAlignment="1">
      <alignment horizontal="center" vertical="center" wrapText="1"/>
    </xf>
    <xf numFmtId="0" fontId="44" fillId="7" borderId="10" xfId="0" applyNumberFormat="1" applyFont="1" applyFill="1" applyBorder="1" applyAlignment="1">
      <alignment horizontal="center" vertical="center" wrapText="1"/>
    </xf>
    <xf numFmtId="0" fontId="41" fillId="7" borderId="10" xfId="55" applyNumberFormat="1" applyFont="1" applyFill="1" applyBorder="1" applyAlignment="1">
      <alignment horizontal="center" vertical="center" wrapText="1"/>
      <protection/>
    </xf>
    <xf numFmtId="0" fontId="44" fillId="7" borderId="10" xfId="55" applyNumberFormat="1" applyFont="1" applyFill="1" applyBorder="1" applyAlignment="1">
      <alignment horizontal="center" vertical="center" wrapText="1"/>
      <protection/>
    </xf>
    <xf numFmtId="1" fontId="41" fillId="7" borderId="10" xfId="0" applyNumberFormat="1" applyFont="1" applyFill="1" applyBorder="1" applyAlignment="1">
      <alignment horizontal="center" vertical="center" wrapText="1"/>
    </xf>
    <xf numFmtId="0" fontId="42" fillId="7" borderId="10" xfId="0" applyNumberFormat="1" applyFont="1" applyFill="1" applyBorder="1" applyAlignment="1">
      <alignment horizontal="center" vertical="center" wrapText="1"/>
    </xf>
    <xf numFmtId="1" fontId="42" fillId="7" borderId="10" xfId="0" applyNumberFormat="1" applyFont="1" applyFill="1" applyBorder="1" applyAlignment="1">
      <alignment horizontal="center" vertical="center" wrapText="1"/>
    </xf>
    <xf numFmtId="0" fontId="43" fillId="7" borderId="10" xfId="0" applyNumberFormat="1" applyFont="1" applyFill="1" applyBorder="1" applyAlignment="1">
      <alignment horizontal="center" vertical="center" wrapText="1"/>
    </xf>
    <xf numFmtId="1" fontId="43" fillId="7" borderId="10" xfId="0" applyNumberFormat="1" applyFont="1" applyFill="1" applyBorder="1" applyAlignment="1">
      <alignment horizontal="center" vertical="center" wrapText="1"/>
    </xf>
    <xf numFmtId="0" fontId="43" fillId="7" borderId="10" xfId="55" applyNumberFormat="1" applyFont="1" applyFill="1" applyBorder="1" applyAlignment="1">
      <alignment horizontal="center" vertical="center" wrapText="1"/>
      <protection/>
    </xf>
    <xf numFmtId="1" fontId="41" fillId="7" borderId="10" xfId="55" applyNumberFormat="1" applyFont="1" applyFill="1" applyBorder="1" applyAlignment="1">
      <alignment horizontal="center" vertical="center" wrapText="1"/>
      <protection/>
    </xf>
    <xf numFmtId="0" fontId="41" fillId="7" borderId="10" xfId="0" applyNumberFormat="1" applyFont="1" applyFill="1" applyBorder="1" applyAlignment="1" quotePrefix="1">
      <alignment horizontal="center" vertical="center" wrapText="1"/>
    </xf>
    <xf numFmtId="0" fontId="41" fillId="7" borderId="10" xfId="55" applyNumberFormat="1" applyFont="1" applyFill="1" applyBorder="1" applyAlignment="1" quotePrefix="1">
      <alignment horizontal="center" vertical="center" wrapText="1"/>
      <protection/>
    </xf>
    <xf numFmtId="0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left" vertical="center" wrapText="1"/>
    </xf>
    <xf numFmtId="1" fontId="41" fillId="33" borderId="10" xfId="0" applyNumberFormat="1" applyFont="1" applyFill="1" applyBorder="1" applyAlignment="1">
      <alignment horizontal="center" vertical="center" wrapText="1"/>
    </xf>
    <xf numFmtId="0" fontId="44" fillId="33" borderId="10" xfId="55" applyNumberFormat="1" applyFont="1" applyFill="1" applyBorder="1" applyAlignment="1">
      <alignment horizontal="center" vertical="center" wrapText="1"/>
      <protection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center" wrapText="1"/>
    </xf>
    <xf numFmtId="1" fontId="41" fillId="34" borderId="10" xfId="0" applyNumberFormat="1" applyFont="1" applyFill="1" applyBorder="1" applyAlignment="1">
      <alignment horizontal="center" vertical="center" wrapText="1"/>
    </xf>
    <xf numFmtId="0" fontId="44" fillId="34" borderId="10" xfId="55" applyNumberFormat="1" applyFont="1" applyFill="1" applyBorder="1" applyAlignment="1">
      <alignment horizontal="center" vertical="center" wrapText="1"/>
      <protection/>
    </xf>
    <xf numFmtId="0" fontId="44" fillId="0" borderId="10" xfId="55" applyNumberFormat="1" applyFont="1" applyFill="1" applyBorder="1" applyAlignment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" fontId="44" fillId="7" borderId="10" xfId="0" applyNumberFormat="1" applyFont="1" applyFill="1" applyBorder="1" applyAlignment="1">
      <alignment horizontal="center" vertical="center" wrapText="1"/>
    </xf>
    <xf numFmtId="1" fontId="44" fillId="0" borderId="10" xfId="55" applyNumberFormat="1" applyFont="1" applyFill="1" applyBorder="1" applyAlignment="1">
      <alignment horizontal="center" vertical="center" wrapText="1"/>
      <protection/>
    </xf>
    <xf numFmtId="1" fontId="44" fillId="7" borderId="10" xfId="55" applyNumberFormat="1" applyFont="1" applyFill="1" applyBorder="1" applyAlignment="1">
      <alignment horizontal="center" vertical="center" wrapText="1"/>
      <protection/>
    </xf>
    <xf numFmtId="0" fontId="44" fillId="0" borderId="10" xfId="0" applyNumberFormat="1" applyFont="1" applyFill="1" applyBorder="1" applyAlignment="1" quotePrefix="1">
      <alignment horizontal="left" vertical="center" wrapText="1"/>
    </xf>
    <xf numFmtId="0" fontId="44" fillId="0" borderId="10" xfId="0" applyNumberFormat="1" applyFont="1" applyFill="1" applyBorder="1" applyAlignment="1" quotePrefix="1">
      <alignment horizontal="center" vertical="center" wrapText="1"/>
    </xf>
    <xf numFmtId="0" fontId="44" fillId="34" borderId="10" xfId="0" applyNumberFormat="1" applyFont="1" applyFill="1" applyBorder="1" applyAlignment="1">
      <alignment horizontal="center" vertical="center" wrapText="1"/>
    </xf>
    <xf numFmtId="1" fontId="43" fillId="7" borderId="10" xfId="55" applyNumberFormat="1" applyFont="1" applyFill="1" applyBorder="1" applyAlignment="1">
      <alignment horizontal="center" vertical="center" wrapText="1"/>
      <protection/>
    </xf>
    <xf numFmtId="0" fontId="41" fillId="0" borderId="10" xfId="0" applyNumberFormat="1" applyFont="1" applyFill="1" applyBorder="1" applyAlignment="1" quotePrefix="1">
      <alignment horizontal="center" vertical="center" wrapText="1"/>
    </xf>
    <xf numFmtId="0" fontId="41" fillId="35" borderId="10" xfId="0" applyNumberFormat="1" applyFont="1" applyFill="1" applyBorder="1" applyAlignment="1">
      <alignment horizontal="center" vertical="center" wrapText="1"/>
    </xf>
    <xf numFmtId="0" fontId="41" fillId="35" borderId="10" xfId="55" applyNumberFormat="1" applyFont="1" applyFill="1" applyBorder="1" applyAlignment="1" quotePrefix="1">
      <alignment horizontal="center" vertical="center" wrapText="1"/>
      <protection/>
    </xf>
    <xf numFmtId="1" fontId="41" fillId="35" borderId="10" xfId="55" applyNumberFormat="1" applyFont="1" applyFill="1" applyBorder="1" applyAlignment="1" quotePrefix="1">
      <alignment horizontal="center" vertical="center" wrapText="1"/>
      <protection/>
    </xf>
    <xf numFmtId="1" fontId="41" fillId="7" borderId="10" xfId="55" applyNumberFormat="1" applyFont="1" applyFill="1" applyBorder="1" applyAlignment="1" quotePrefix="1">
      <alignment horizontal="center" vertical="center" wrapText="1"/>
      <protection/>
    </xf>
    <xf numFmtId="1" fontId="41" fillId="35" borderId="10" xfId="0" applyNumberFormat="1" applyFont="1" applyFill="1" applyBorder="1" applyAlignment="1">
      <alignment horizontal="center" vertical="center" wrapText="1"/>
    </xf>
    <xf numFmtId="0" fontId="44" fillId="35" borderId="10" xfId="0" applyNumberFormat="1" applyFont="1" applyFill="1" applyBorder="1" applyAlignment="1">
      <alignment horizontal="center" vertical="center" wrapText="1"/>
    </xf>
    <xf numFmtId="0" fontId="41" fillId="7" borderId="11" xfId="0" applyNumberFormat="1" applyFont="1" applyFill="1" applyBorder="1" applyAlignment="1">
      <alignment horizontal="center" vertical="center" wrapText="1"/>
    </xf>
    <xf numFmtId="0" fontId="41" fillId="7" borderId="12" xfId="0" applyNumberFormat="1" applyFont="1" applyFill="1" applyBorder="1" applyAlignment="1">
      <alignment horizontal="center" vertical="center" wrapText="1"/>
    </xf>
    <xf numFmtId="0" fontId="41" fillId="7" borderId="13" xfId="0" applyNumberFormat="1" applyFont="1" applyFill="1" applyBorder="1" applyAlignment="1">
      <alignment horizontal="center" vertical="center" wrapText="1"/>
    </xf>
    <xf numFmtId="0" fontId="41" fillId="7" borderId="14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1" fillId="35" borderId="10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center" vertical="center" wrapText="1"/>
    </xf>
    <xf numFmtId="0" fontId="44" fillId="0" borderId="17" xfId="0" applyNumberFormat="1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center" vertical="center" wrapText="1"/>
    </xf>
    <xf numFmtId="0" fontId="41" fillId="36" borderId="18" xfId="0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u bieu-1234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u val="none"/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0</xdr:rowOff>
    </xdr:from>
    <xdr:to>
      <xdr:col>1</xdr:col>
      <xdr:colOff>1076325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685800"/>
          <a:ext cx="1390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40</xdr:row>
      <xdr:rowOff>0</xdr:rowOff>
    </xdr:from>
    <xdr:to>
      <xdr:col>1</xdr:col>
      <xdr:colOff>1238250</xdr:colOff>
      <xdr:row>40</xdr:row>
      <xdr:rowOff>0</xdr:rowOff>
    </xdr:to>
    <xdr:sp>
      <xdr:nvSpPr>
        <xdr:cNvPr id="2" name="Line 9"/>
        <xdr:cNvSpPr>
          <a:spLocks/>
        </xdr:cNvSpPr>
      </xdr:nvSpPr>
      <xdr:spPr>
        <a:xfrm>
          <a:off x="1076325" y="12677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7.8515625" style="1" customWidth="1"/>
    <col min="2" max="2" width="43.421875" style="1" customWidth="1"/>
    <col min="3" max="3" width="14.8515625" style="1" customWidth="1"/>
    <col min="4" max="4" width="9.421875" style="1" customWidth="1"/>
    <col min="5" max="13" width="0" style="1" hidden="1" customWidth="1"/>
    <col min="14" max="14" width="11.57421875" style="17" customWidth="1"/>
    <col min="15" max="15" width="0" style="1" hidden="1" customWidth="1"/>
    <col min="16" max="16" width="11.57421875" style="1" customWidth="1"/>
    <col min="17" max="17" width="0" style="1" hidden="1" customWidth="1"/>
    <col min="18" max="18" width="9.7109375" style="1" customWidth="1"/>
    <col min="19" max="19" width="48.57421875" style="1" customWidth="1"/>
    <col min="20" max="16384" width="9.140625" style="1" customWidth="1"/>
  </cols>
  <sheetData>
    <row r="1" spans="1:19" ht="54" customHeight="1">
      <c r="A1" s="68" t="s">
        <v>225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5.75">
      <c r="A2" s="62"/>
      <c r="B2" s="62" t="s">
        <v>0</v>
      </c>
      <c r="C2" s="62" t="s">
        <v>204</v>
      </c>
      <c r="D2" s="69" t="s">
        <v>203</v>
      </c>
      <c r="E2" s="70"/>
      <c r="F2" s="62" t="s">
        <v>1</v>
      </c>
      <c r="G2" s="62"/>
      <c r="H2" s="62"/>
      <c r="I2" s="62" t="s">
        <v>2</v>
      </c>
      <c r="J2" s="62"/>
      <c r="K2" s="62"/>
      <c r="L2" s="62" t="s">
        <v>3</v>
      </c>
      <c r="M2" s="62"/>
      <c r="N2" s="56" t="s">
        <v>200</v>
      </c>
      <c r="O2" s="57"/>
      <c r="P2" s="60" t="s">
        <v>201</v>
      </c>
      <c r="Q2" s="62" t="s">
        <v>4</v>
      </c>
      <c r="R2" s="60" t="s">
        <v>202</v>
      </c>
      <c r="S2" s="63" t="s">
        <v>5</v>
      </c>
    </row>
    <row r="3" spans="1:19" ht="158.25" customHeight="1">
      <c r="A3" s="62"/>
      <c r="B3" s="62"/>
      <c r="C3" s="62"/>
      <c r="D3" s="71"/>
      <c r="E3" s="72"/>
      <c r="F3" s="9" t="s">
        <v>6</v>
      </c>
      <c r="G3" s="9" t="s">
        <v>7</v>
      </c>
      <c r="H3" s="9" t="s">
        <v>8</v>
      </c>
      <c r="I3" s="9" t="s">
        <v>9</v>
      </c>
      <c r="J3" s="11" t="s">
        <v>7</v>
      </c>
      <c r="K3" s="9" t="s">
        <v>10</v>
      </c>
      <c r="L3" s="9" t="s">
        <v>11</v>
      </c>
      <c r="M3" s="11" t="s">
        <v>12</v>
      </c>
      <c r="N3" s="58"/>
      <c r="O3" s="59"/>
      <c r="P3" s="61"/>
      <c r="Q3" s="62"/>
      <c r="R3" s="61"/>
      <c r="S3" s="63"/>
    </row>
    <row r="4" spans="1:19" ht="29.25" customHeight="1">
      <c r="A4" s="31" t="s">
        <v>13</v>
      </c>
      <c r="B4" s="32" t="s">
        <v>14</v>
      </c>
      <c r="C4" s="31">
        <v>14731</v>
      </c>
      <c r="D4" s="31">
        <f aca="true" t="shared" si="0" ref="D4:Q4">D5+D22+D51+D74</f>
        <v>14660</v>
      </c>
      <c r="E4" s="31">
        <f t="shared" si="0"/>
        <v>0</v>
      </c>
      <c r="F4" s="31">
        <f t="shared" si="0"/>
        <v>13607</v>
      </c>
      <c r="G4" s="31">
        <f t="shared" si="0"/>
        <v>0</v>
      </c>
      <c r="H4" s="31">
        <f t="shared" si="0"/>
        <v>1435</v>
      </c>
      <c r="I4" s="31">
        <f t="shared" si="0"/>
        <v>16816</v>
      </c>
      <c r="J4" s="33">
        <f t="shared" si="0"/>
        <v>957</v>
      </c>
      <c r="K4" s="31">
        <f t="shared" si="0"/>
        <v>257</v>
      </c>
      <c r="L4" s="31">
        <f t="shared" si="0"/>
        <v>-2156</v>
      </c>
      <c r="M4" s="33">
        <f t="shared" si="0"/>
        <v>-957</v>
      </c>
      <c r="N4" s="18">
        <f>N5+N22+N51+N74</f>
        <v>14660</v>
      </c>
      <c r="O4" s="18">
        <f t="shared" si="0"/>
        <v>957</v>
      </c>
      <c r="P4" s="31">
        <f t="shared" si="0"/>
        <v>0</v>
      </c>
      <c r="Q4" s="31">
        <f t="shared" si="0"/>
        <v>23</v>
      </c>
      <c r="R4" s="31">
        <f>C4-D4</f>
        <v>71</v>
      </c>
      <c r="S4" s="34"/>
    </row>
    <row r="5" spans="1:19" ht="21.75" customHeight="1">
      <c r="A5" s="35" t="s">
        <v>15</v>
      </c>
      <c r="B5" s="36" t="s">
        <v>16</v>
      </c>
      <c r="C5" s="35">
        <v>11082</v>
      </c>
      <c r="D5" s="35">
        <f aca="true" t="shared" si="1" ref="D5:Q5">D6+D8+D9+D11</f>
        <v>11053</v>
      </c>
      <c r="E5" s="35">
        <f t="shared" si="1"/>
        <v>0</v>
      </c>
      <c r="F5" s="35">
        <f t="shared" si="1"/>
        <v>10549</v>
      </c>
      <c r="G5" s="35">
        <f t="shared" si="1"/>
        <v>0</v>
      </c>
      <c r="H5" s="35">
        <f t="shared" si="1"/>
        <v>651</v>
      </c>
      <c r="I5" s="35">
        <f t="shared" si="1"/>
        <v>12828</v>
      </c>
      <c r="J5" s="37">
        <f t="shared" si="1"/>
        <v>784</v>
      </c>
      <c r="K5" s="35">
        <f t="shared" si="1"/>
        <v>51</v>
      </c>
      <c r="L5" s="35">
        <f t="shared" si="1"/>
        <v>-1775</v>
      </c>
      <c r="M5" s="37">
        <f t="shared" si="1"/>
        <v>-784</v>
      </c>
      <c r="N5" s="18">
        <f t="shared" si="1"/>
        <v>11073</v>
      </c>
      <c r="O5" s="22">
        <f t="shared" si="1"/>
        <v>784</v>
      </c>
      <c r="P5" s="37">
        <f>N5-D5</f>
        <v>20</v>
      </c>
      <c r="Q5" s="35">
        <f t="shared" si="1"/>
        <v>0</v>
      </c>
      <c r="R5" s="35">
        <f>N5-C5</f>
        <v>-9</v>
      </c>
      <c r="S5" s="38"/>
    </row>
    <row r="6" spans="1:19" ht="31.5">
      <c r="A6" s="3">
        <v>1</v>
      </c>
      <c r="B6" s="4" t="s">
        <v>17</v>
      </c>
      <c r="C6" s="4"/>
      <c r="D6" s="3">
        <f aca="true" t="shared" si="2" ref="D6:Q6">D7</f>
        <v>257</v>
      </c>
      <c r="E6" s="3">
        <f t="shared" si="2"/>
        <v>0</v>
      </c>
      <c r="F6" s="3">
        <f t="shared" si="2"/>
        <v>257</v>
      </c>
      <c r="G6" s="3">
        <f t="shared" si="2"/>
        <v>0</v>
      </c>
      <c r="H6" s="3">
        <f t="shared" si="2"/>
        <v>33</v>
      </c>
      <c r="I6" s="3">
        <f t="shared" si="2"/>
        <v>237</v>
      </c>
      <c r="J6" s="5">
        <f t="shared" si="2"/>
        <v>2</v>
      </c>
      <c r="K6" s="3">
        <f t="shared" si="2"/>
        <v>51</v>
      </c>
      <c r="L6" s="3">
        <f t="shared" si="2"/>
        <v>20</v>
      </c>
      <c r="M6" s="5">
        <v>-2</v>
      </c>
      <c r="N6" s="18">
        <f t="shared" si="2"/>
        <v>257</v>
      </c>
      <c r="O6" s="22">
        <f t="shared" si="2"/>
        <v>2</v>
      </c>
      <c r="P6" s="5">
        <f aca="true" t="shared" si="3" ref="P6:P69">N6-D6</f>
        <v>0</v>
      </c>
      <c r="Q6" s="3">
        <f t="shared" si="2"/>
        <v>0</v>
      </c>
      <c r="R6" s="3"/>
      <c r="S6" s="39"/>
    </row>
    <row r="7" spans="1:19" ht="15.75">
      <c r="A7" s="14">
        <v>1.1</v>
      </c>
      <c r="B7" s="40" t="s">
        <v>18</v>
      </c>
      <c r="C7" s="40"/>
      <c r="D7" s="14">
        <v>257</v>
      </c>
      <c r="E7" s="14">
        <v>0</v>
      </c>
      <c r="F7" s="14">
        <v>257</v>
      </c>
      <c r="G7" s="14">
        <v>0</v>
      </c>
      <c r="H7" s="14">
        <v>33</v>
      </c>
      <c r="I7" s="14">
        <v>237</v>
      </c>
      <c r="J7" s="41">
        <v>2</v>
      </c>
      <c r="K7" s="14">
        <v>51</v>
      </c>
      <c r="L7" s="14">
        <f>D7-I7</f>
        <v>20</v>
      </c>
      <c r="M7" s="41">
        <v>2</v>
      </c>
      <c r="N7" s="19">
        <v>257</v>
      </c>
      <c r="O7" s="42">
        <f>M7-E7</f>
        <v>2</v>
      </c>
      <c r="P7" s="41">
        <f t="shared" si="3"/>
        <v>0</v>
      </c>
      <c r="Q7" s="14"/>
      <c r="R7" s="14"/>
      <c r="S7" s="39"/>
    </row>
    <row r="8" spans="1:19" ht="31.5">
      <c r="A8" s="3">
        <v>2</v>
      </c>
      <c r="B8" s="4" t="s">
        <v>19</v>
      </c>
      <c r="C8" s="4"/>
      <c r="D8" s="15">
        <v>1643</v>
      </c>
      <c r="E8" s="15">
        <v>0</v>
      </c>
      <c r="F8" s="15">
        <v>1549</v>
      </c>
      <c r="G8" s="15">
        <v>0</v>
      </c>
      <c r="H8" s="15">
        <v>58</v>
      </c>
      <c r="I8" s="15">
        <v>1643</v>
      </c>
      <c r="J8" s="16">
        <v>147</v>
      </c>
      <c r="K8" s="15">
        <v>0</v>
      </c>
      <c r="L8" s="15">
        <f>D8-I8</f>
        <v>0</v>
      </c>
      <c r="M8" s="16">
        <v>-147</v>
      </c>
      <c r="N8" s="20">
        <v>1643</v>
      </c>
      <c r="O8" s="28">
        <v>147</v>
      </c>
      <c r="P8" s="5">
        <f t="shared" si="3"/>
        <v>0</v>
      </c>
      <c r="Q8" s="15"/>
      <c r="R8" s="15"/>
      <c r="S8" s="14"/>
    </row>
    <row r="9" spans="1:19" ht="15.75">
      <c r="A9" s="3">
        <v>3</v>
      </c>
      <c r="B9" s="4" t="s">
        <v>20</v>
      </c>
      <c r="C9" s="4"/>
      <c r="D9" s="3">
        <f aca="true" t="shared" si="4" ref="D9:O9">D10</f>
        <v>2</v>
      </c>
      <c r="E9" s="3">
        <f t="shared" si="4"/>
        <v>0</v>
      </c>
      <c r="F9" s="3">
        <f t="shared" si="4"/>
        <v>2</v>
      </c>
      <c r="G9" s="3">
        <f t="shared" si="4"/>
        <v>0</v>
      </c>
      <c r="H9" s="3">
        <f t="shared" si="4"/>
        <v>0</v>
      </c>
      <c r="I9" s="3">
        <f t="shared" si="4"/>
        <v>2</v>
      </c>
      <c r="J9" s="5">
        <f t="shared" si="4"/>
        <v>0</v>
      </c>
      <c r="K9" s="3">
        <f t="shared" si="4"/>
        <v>0</v>
      </c>
      <c r="L9" s="3">
        <f t="shared" si="4"/>
        <v>0</v>
      </c>
      <c r="M9" s="5">
        <f t="shared" si="4"/>
        <v>0</v>
      </c>
      <c r="N9" s="18">
        <f t="shared" si="4"/>
        <v>2</v>
      </c>
      <c r="O9" s="22">
        <f t="shared" si="4"/>
        <v>0</v>
      </c>
      <c r="P9" s="5">
        <f t="shared" si="3"/>
        <v>0</v>
      </c>
      <c r="Q9" s="3"/>
      <c r="R9" s="3"/>
      <c r="S9" s="14"/>
    </row>
    <row r="10" spans="1:19" ht="15.75">
      <c r="A10" s="14">
        <v>3.1</v>
      </c>
      <c r="B10" s="40" t="s">
        <v>21</v>
      </c>
      <c r="C10" s="40"/>
      <c r="D10" s="39">
        <v>2</v>
      </c>
      <c r="E10" s="39">
        <v>0</v>
      </c>
      <c r="F10" s="39">
        <v>2</v>
      </c>
      <c r="G10" s="39">
        <v>0</v>
      </c>
      <c r="H10" s="39">
        <v>0</v>
      </c>
      <c r="I10" s="39">
        <v>2</v>
      </c>
      <c r="J10" s="43">
        <v>0</v>
      </c>
      <c r="K10" s="39">
        <v>0</v>
      </c>
      <c r="L10" s="39">
        <v>0</v>
      </c>
      <c r="M10" s="43">
        <v>0</v>
      </c>
      <c r="N10" s="21">
        <v>2</v>
      </c>
      <c r="O10" s="44">
        <v>0</v>
      </c>
      <c r="P10" s="41">
        <f t="shared" si="3"/>
        <v>0</v>
      </c>
      <c r="Q10" s="39"/>
      <c r="R10" s="39"/>
      <c r="S10" s="14"/>
    </row>
    <row r="11" spans="1:19" ht="31.5">
      <c r="A11" s="3">
        <v>4</v>
      </c>
      <c r="B11" s="4" t="s">
        <v>22</v>
      </c>
      <c r="C11" s="4"/>
      <c r="D11" s="3">
        <f>SUM(D12:D21)</f>
        <v>9151</v>
      </c>
      <c r="E11" s="3">
        <f aca="true" t="shared" si="5" ref="E11:Q11">SUM(E12:E21)</f>
        <v>0</v>
      </c>
      <c r="F11" s="3">
        <f t="shared" si="5"/>
        <v>8741</v>
      </c>
      <c r="G11" s="3">
        <f t="shared" si="5"/>
        <v>0</v>
      </c>
      <c r="H11" s="3">
        <f t="shared" si="5"/>
        <v>560</v>
      </c>
      <c r="I11" s="3">
        <f t="shared" si="5"/>
        <v>10946</v>
      </c>
      <c r="J11" s="5">
        <f t="shared" si="5"/>
        <v>635</v>
      </c>
      <c r="K11" s="3">
        <f t="shared" si="5"/>
        <v>0</v>
      </c>
      <c r="L11" s="3">
        <f t="shared" si="5"/>
        <v>-1795</v>
      </c>
      <c r="M11" s="5">
        <f t="shared" si="5"/>
        <v>-635</v>
      </c>
      <c r="N11" s="18">
        <f t="shared" si="5"/>
        <v>9171</v>
      </c>
      <c r="O11" s="22">
        <f t="shared" si="5"/>
        <v>635</v>
      </c>
      <c r="P11" s="5">
        <f t="shared" si="3"/>
        <v>20</v>
      </c>
      <c r="Q11" s="3">
        <f t="shared" si="5"/>
        <v>0</v>
      </c>
      <c r="R11" s="3"/>
      <c r="S11" s="14"/>
    </row>
    <row r="12" spans="1:19" ht="15.75">
      <c r="A12" s="14">
        <v>4.1</v>
      </c>
      <c r="B12" s="40" t="s">
        <v>23</v>
      </c>
      <c r="C12" s="40"/>
      <c r="D12" s="39">
        <v>638</v>
      </c>
      <c r="E12" s="39">
        <v>0</v>
      </c>
      <c r="F12" s="39">
        <v>619</v>
      </c>
      <c r="G12" s="39">
        <v>0</v>
      </c>
      <c r="H12" s="39">
        <v>29</v>
      </c>
      <c r="I12" s="39">
        <v>708</v>
      </c>
      <c r="J12" s="43">
        <v>22</v>
      </c>
      <c r="K12" s="39">
        <v>0</v>
      </c>
      <c r="L12" s="39">
        <f aca="true" t="shared" si="6" ref="L12:L21">D12-I12</f>
        <v>-70</v>
      </c>
      <c r="M12" s="43">
        <v>-22</v>
      </c>
      <c r="N12" s="21">
        <v>638</v>
      </c>
      <c r="O12" s="44">
        <v>22</v>
      </c>
      <c r="P12" s="41">
        <f t="shared" si="3"/>
        <v>0</v>
      </c>
      <c r="Q12" s="39"/>
      <c r="R12" s="39"/>
      <c r="S12" s="14"/>
    </row>
    <row r="13" spans="1:19" ht="15.75">
      <c r="A13" s="14">
        <v>4.2</v>
      </c>
      <c r="B13" s="40" t="s">
        <v>24</v>
      </c>
      <c r="C13" s="40"/>
      <c r="D13" s="39">
        <v>724</v>
      </c>
      <c r="E13" s="39">
        <v>0</v>
      </c>
      <c r="F13" s="39">
        <v>684</v>
      </c>
      <c r="G13" s="39">
        <v>0</v>
      </c>
      <c r="H13" s="39">
        <v>31</v>
      </c>
      <c r="I13" s="39">
        <v>838</v>
      </c>
      <c r="J13" s="43">
        <v>29</v>
      </c>
      <c r="K13" s="39">
        <v>0</v>
      </c>
      <c r="L13" s="39">
        <f t="shared" si="6"/>
        <v>-114</v>
      </c>
      <c r="M13" s="43">
        <v>-29</v>
      </c>
      <c r="N13" s="21">
        <v>724</v>
      </c>
      <c r="O13" s="44">
        <v>29</v>
      </c>
      <c r="P13" s="41">
        <f t="shared" si="3"/>
        <v>0</v>
      </c>
      <c r="Q13" s="39"/>
      <c r="R13" s="39"/>
      <c r="S13" s="14"/>
    </row>
    <row r="14" spans="1:19" ht="47.25">
      <c r="A14" s="14">
        <v>4.3</v>
      </c>
      <c r="B14" s="45" t="s">
        <v>25</v>
      </c>
      <c r="C14" s="45"/>
      <c r="D14" s="39">
        <v>858</v>
      </c>
      <c r="E14" s="39">
        <v>0</v>
      </c>
      <c r="F14" s="39">
        <v>798</v>
      </c>
      <c r="G14" s="39">
        <v>0</v>
      </c>
      <c r="H14" s="39">
        <v>0</v>
      </c>
      <c r="I14" s="39">
        <v>1061</v>
      </c>
      <c r="J14" s="43">
        <v>81</v>
      </c>
      <c r="K14" s="39">
        <v>0</v>
      </c>
      <c r="L14" s="39">
        <f t="shared" si="6"/>
        <v>-203</v>
      </c>
      <c r="M14" s="43">
        <v>-81</v>
      </c>
      <c r="N14" s="21">
        <v>862</v>
      </c>
      <c r="O14" s="44">
        <v>81</v>
      </c>
      <c r="P14" s="41">
        <f t="shared" si="3"/>
        <v>4</v>
      </c>
      <c r="Q14" s="39"/>
      <c r="R14" s="39"/>
      <c r="S14" s="14" t="s">
        <v>205</v>
      </c>
    </row>
    <row r="15" spans="1:19" ht="15.75">
      <c r="A15" s="14">
        <v>4.4</v>
      </c>
      <c r="B15" s="40" t="s">
        <v>26</v>
      </c>
      <c r="C15" s="40"/>
      <c r="D15" s="39">
        <v>127</v>
      </c>
      <c r="E15" s="39">
        <v>0</v>
      </c>
      <c r="F15" s="39">
        <v>127</v>
      </c>
      <c r="G15" s="39">
        <v>0</v>
      </c>
      <c r="H15" s="39">
        <v>30</v>
      </c>
      <c r="I15" s="39">
        <v>161</v>
      </c>
      <c r="J15" s="43">
        <v>9</v>
      </c>
      <c r="K15" s="39">
        <v>0</v>
      </c>
      <c r="L15" s="39">
        <f t="shared" si="6"/>
        <v>-34</v>
      </c>
      <c r="M15" s="43">
        <f>E15-J15</f>
        <v>-9</v>
      </c>
      <c r="N15" s="21">
        <v>127</v>
      </c>
      <c r="O15" s="44">
        <v>9</v>
      </c>
      <c r="P15" s="41">
        <f t="shared" si="3"/>
        <v>0</v>
      </c>
      <c r="Q15" s="39"/>
      <c r="R15" s="39"/>
      <c r="S15" s="14"/>
    </row>
    <row r="16" spans="1:19" ht="31.5">
      <c r="A16" s="14">
        <v>4.5</v>
      </c>
      <c r="B16" s="40" t="s">
        <v>27</v>
      </c>
      <c r="C16" s="40"/>
      <c r="D16" s="39">
        <v>899</v>
      </c>
      <c r="E16" s="39">
        <v>0</v>
      </c>
      <c r="F16" s="39">
        <v>873</v>
      </c>
      <c r="G16" s="39">
        <v>0</v>
      </c>
      <c r="H16" s="39">
        <v>26</v>
      </c>
      <c r="I16" s="39">
        <v>1220</v>
      </c>
      <c r="J16" s="43">
        <v>75</v>
      </c>
      <c r="K16" s="39">
        <v>0</v>
      </c>
      <c r="L16" s="39">
        <f t="shared" si="6"/>
        <v>-321</v>
      </c>
      <c r="M16" s="43">
        <v>-75</v>
      </c>
      <c r="N16" s="21">
        <v>902</v>
      </c>
      <c r="O16" s="44">
        <v>75</v>
      </c>
      <c r="P16" s="41">
        <f t="shared" si="3"/>
        <v>3</v>
      </c>
      <c r="Q16" s="39"/>
      <c r="R16" s="39"/>
      <c r="S16" s="14" t="s">
        <v>206</v>
      </c>
    </row>
    <row r="17" spans="1:19" ht="63">
      <c r="A17" s="14">
        <v>4.6</v>
      </c>
      <c r="B17" s="40" t="s">
        <v>28</v>
      </c>
      <c r="C17" s="40"/>
      <c r="D17" s="39">
        <v>945</v>
      </c>
      <c r="E17" s="39">
        <v>0</v>
      </c>
      <c r="F17" s="39">
        <v>919</v>
      </c>
      <c r="G17" s="39">
        <v>0</v>
      </c>
      <c r="H17" s="39">
        <v>61</v>
      </c>
      <c r="I17" s="39">
        <v>1134</v>
      </c>
      <c r="J17" s="43">
        <v>72</v>
      </c>
      <c r="K17" s="39">
        <v>0</v>
      </c>
      <c r="L17" s="39">
        <f t="shared" si="6"/>
        <v>-189</v>
      </c>
      <c r="M17" s="43">
        <v>-72</v>
      </c>
      <c r="N17" s="21">
        <v>958</v>
      </c>
      <c r="O17" s="44">
        <v>72</v>
      </c>
      <c r="P17" s="41">
        <f t="shared" si="3"/>
        <v>13</v>
      </c>
      <c r="Q17" s="39"/>
      <c r="R17" s="39"/>
      <c r="S17" s="14" t="s">
        <v>207</v>
      </c>
    </row>
    <row r="18" spans="1:19" ht="15.75">
      <c r="A18" s="14">
        <v>4.7</v>
      </c>
      <c r="B18" s="40" t="s">
        <v>29</v>
      </c>
      <c r="C18" s="40"/>
      <c r="D18" s="39">
        <v>958</v>
      </c>
      <c r="E18" s="39">
        <v>0</v>
      </c>
      <c r="F18" s="39">
        <v>942</v>
      </c>
      <c r="G18" s="39">
        <v>0</v>
      </c>
      <c r="H18" s="39">
        <v>21</v>
      </c>
      <c r="I18" s="39">
        <v>1185</v>
      </c>
      <c r="J18" s="43">
        <v>88</v>
      </c>
      <c r="K18" s="39">
        <v>0</v>
      </c>
      <c r="L18" s="39">
        <f t="shared" si="6"/>
        <v>-227</v>
      </c>
      <c r="M18" s="43">
        <f>E18-J18</f>
        <v>-88</v>
      </c>
      <c r="N18" s="21">
        <v>958</v>
      </c>
      <c r="O18" s="44">
        <v>88</v>
      </c>
      <c r="P18" s="41">
        <f t="shared" si="3"/>
        <v>0</v>
      </c>
      <c r="Q18" s="39"/>
      <c r="R18" s="39"/>
      <c r="S18" s="14"/>
    </row>
    <row r="19" spans="1:19" ht="15.75">
      <c r="A19" s="14">
        <v>4.8</v>
      </c>
      <c r="B19" s="40" t="s">
        <v>30</v>
      </c>
      <c r="C19" s="40"/>
      <c r="D19" s="39">
        <v>869</v>
      </c>
      <c r="E19" s="39">
        <v>0</v>
      </c>
      <c r="F19" s="39">
        <v>766</v>
      </c>
      <c r="G19" s="39">
        <v>0</v>
      </c>
      <c r="H19" s="39">
        <v>111</v>
      </c>
      <c r="I19" s="39">
        <v>939</v>
      </c>
      <c r="J19" s="43">
        <v>42</v>
      </c>
      <c r="K19" s="39">
        <v>0</v>
      </c>
      <c r="L19" s="39">
        <f t="shared" si="6"/>
        <v>-70</v>
      </c>
      <c r="M19" s="43">
        <f>E19-J19</f>
        <v>-42</v>
      </c>
      <c r="N19" s="21">
        <v>869</v>
      </c>
      <c r="O19" s="44">
        <v>42</v>
      </c>
      <c r="P19" s="41">
        <f t="shared" si="3"/>
        <v>0</v>
      </c>
      <c r="Q19" s="39"/>
      <c r="R19" s="39"/>
      <c r="S19" s="14"/>
    </row>
    <row r="20" spans="1:19" ht="15.75">
      <c r="A20" s="14">
        <v>4.9</v>
      </c>
      <c r="B20" s="40" t="s">
        <v>31</v>
      </c>
      <c r="C20" s="40"/>
      <c r="D20" s="39">
        <v>1159</v>
      </c>
      <c r="E20" s="39">
        <v>0</v>
      </c>
      <c r="F20" s="39">
        <v>1153</v>
      </c>
      <c r="G20" s="39">
        <v>0</v>
      </c>
      <c r="H20" s="39">
        <v>0</v>
      </c>
      <c r="I20" s="39">
        <v>1462</v>
      </c>
      <c r="J20" s="43">
        <v>95</v>
      </c>
      <c r="K20" s="39">
        <v>0</v>
      </c>
      <c r="L20" s="39">
        <f t="shared" si="6"/>
        <v>-303</v>
      </c>
      <c r="M20" s="43">
        <f>E20-J20</f>
        <v>-95</v>
      </c>
      <c r="N20" s="21">
        <v>1159</v>
      </c>
      <c r="O20" s="44">
        <v>95</v>
      </c>
      <c r="P20" s="41">
        <f t="shared" si="3"/>
        <v>0</v>
      </c>
      <c r="Q20" s="39"/>
      <c r="R20" s="39"/>
      <c r="S20" s="14"/>
    </row>
    <row r="21" spans="1:19" ht="15.75">
      <c r="A21" s="46" t="s">
        <v>32</v>
      </c>
      <c r="B21" s="40" t="s">
        <v>33</v>
      </c>
      <c r="C21" s="40"/>
      <c r="D21" s="39">
        <v>1974</v>
      </c>
      <c r="E21" s="39">
        <v>0</v>
      </c>
      <c r="F21" s="39">
        <v>1860</v>
      </c>
      <c r="G21" s="39">
        <v>0</v>
      </c>
      <c r="H21" s="39">
        <v>251</v>
      </c>
      <c r="I21" s="39">
        <v>2238</v>
      </c>
      <c r="J21" s="43">
        <v>122</v>
      </c>
      <c r="K21" s="39">
        <v>0</v>
      </c>
      <c r="L21" s="39">
        <f t="shared" si="6"/>
        <v>-264</v>
      </c>
      <c r="M21" s="43">
        <f>E21-J21</f>
        <v>-122</v>
      </c>
      <c r="N21" s="21">
        <v>1974</v>
      </c>
      <c r="O21" s="44">
        <v>122</v>
      </c>
      <c r="P21" s="41">
        <f t="shared" si="3"/>
        <v>0</v>
      </c>
      <c r="Q21" s="39"/>
      <c r="R21" s="39"/>
      <c r="S21" s="14"/>
    </row>
    <row r="22" spans="1:19" ht="26.25" customHeight="1">
      <c r="A22" s="35" t="s">
        <v>34</v>
      </c>
      <c r="B22" s="36" t="s">
        <v>35</v>
      </c>
      <c r="C22" s="35">
        <v>2679</v>
      </c>
      <c r="D22" s="35">
        <f aca="true" t="shared" si="7" ref="D22:Q22">D23+D48</f>
        <v>2652</v>
      </c>
      <c r="E22" s="35">
        <f t="shared" si="7"/>
        <v>0</v>
      </c>
      <c r="F22" s="35">
        <f t="shared" si="7"/>
        <v>2312</v>
      </c>
      <c r="G22" s="35">
        <f t="shared" si="7"/>
        <v>0</v>
      </c>
      <c r="H22" s="35">
        <f t="shared" si="7"/>
        <v>280</v>
      </c>
      <c r="I22" s="35">
        <f t="shared" si="7"/>
        <v>3066</v>
      </c>
      <c r="J22" s="37">
        <f t="shared" si="7"/>
        <v>113</v>
      </c>
      <c r="K22" s="35">
        <f t="shared" si="7"/>
        <v>0</v>
      </c>
      <c r="L22" s="35">
        <f t="shared" si="7"/>
        <v>-414</v>
      </c>
      <c r="M22" s="37">
        <f t="shared" si="7"/>
        <v>-113</v>
      </c>
      <c r="N22" s="18">
        <f t="shared" si="7"/>
        <v>2652</v>
      </c>
      <c r="O22" s="22">
        <f t="shared" si="7"/>
        <v>113</v>
      </c>
      <c r="P22" s="37">
        <v>0</v>
      </c>
      <c r="Q22" s="35">
        <f t="shared" si="7"/>
        <v>0</v>
      </c>
      <c r="R22" s="35">
        <f>N22-C22</f>
        <v>-27</v>
      </c>
      <c r="S22" s="47"/>
    </row>
    <row r="23" spans="1:19" ht="15.75">
      <c r="A23" s="3">
        <v>1</v>
      </c>
      <c r="B23" s="4" t="s">
        <v>36</v>
      </c>
      <c r="C23" s="4"/>
      <c r="D23" s="3">
        <f aca="true" t="shared" si="8" ref="D23:Q23">D24+D35</f>
        <v>2595</v>
      </c>
      <c r="E23" s="3">
        <f t="shared" si="8"/>
        <v>0</v>
      </c>
      <c r="F23" s="3">
        <f t="shared" si="8"/>
        <v>2274</v>
      </c>
      <c r="G23" s="3">
        <f t="shared" si="8"/>
        <v>0</v>
      </c>
      <c r="H23" s="3">
        <f t="shared" si="8"/>
        <v>257</v>
      </c>
      <c r="I23" s="3">
        <f t="shared" si="8"/>
        <v>3008</v>
      </c>
      <c r="J23" s="5">
        <f t="shared" si="8"/>
        <v>105</v>
      </c>
      <c r="K23" s="3">
        <f t="shared" si="8"/>
        <v>0</v>
      </c>
      <c r="L23" s="3">
        <f t="shared" si="8"/>
        <v>-413</v>
      </c>
      <c r="M23" s="5">
        <f t="shared" si="8"/>
        <v>-105</v>
      </c>
      <c r="N23" s="18">
        <f t="shared" si="8"/>
        <v>2595</v>
      </c>
      <c r="O23" s="22">
        <f t="shared" si="8"/>
        <v>105</v>
      </c>
      <c r="P23" s="5">
        <f t="shared" si="3"/>
        <v>0</v>
      </c>
      <c r="Q23" s="3">
        <f t="shared" si="8"/>
        <v>0</v>
      </c>
      <c r="R23" s="3"/>
      <c r="S23" s="14"/>
    </row>
    <row r="24" spans="1:19" ht="15.75">
      <c r="A24" s="3">
        <v>1.1</v>
      </c>
      <c r="B24" s="4" t="s">
        <v>37</v>
      </c>
      <c r="C24" s="4"/>
      <c r="D24" s="3">
        <f aca="true" t="shared" si="9" ref="D24:Q24">D25+D30</f>
        <v>1050</v>
      </c>
      <c r="E24" s="3">
        <f t="shared" si="9"/>
        <v>0</v>
      </c>
      <c r="F24" s="3">
        <f t="shared" si="9"/>
        <v>913</v>
      </c>
      <c r="G24" s="3">
        <f t="shared" si="9"/>
        <v>0</v>
      </c>
      <c r="H24" s="3">
        <f t="shared" si="9"/>
        <v>99</v>
      </c>
      <c r="I24" s="3">
        <f t="shared" si="9"/>
        <v>1308</v>
      </c>
      <c r="J24" s="5">
        <f t="shared" si="9"/>
        <v>62</v>
      </c>
      <c r="K24" s="3">
        <f t="shared" si="9"/>
        <v>0</v>
      </c>
      <c r="L24" s="3">
        <f t="shared" si="9"/>
        <v>-258</v>
      </c>
      <c r="M24" s="5">
        <f t="shared" si="9"/>
        <v>-62</v>
      </c>
      <c r="N24" s="18">
        <f t="shared" si="9"/>
        <v>1049</v>
      </c>
      <c r="O24" s="22">
        <f t="shared" si="9"/>
        <v>62</v>
      </c>
      <c r="P24" s="5">
        <f t="shared" si="3"/>
        <v>-1</v>
      </c>
      <c r="Q24" s="3">
        <f t="shared" si="9"/>
        <v>0</v>
      </c>
      <c r="R24" s="3"/>
      <c r="S24" s="14"/>
    </row>
    <row r="25" spans="1:19" ht="15.75">
      <c r="A25" s="6" t="s">
        <v>38</v>
      </c>
      <c r="B25" s="7" t="s">
        <v>39</v>
      </c>
      <c r="C25" s="7"/>
      <c r="D25" s="6">
        <f aca="true" t="shared" si="10" ref="D25:Q25">SUM(D26:D29)</f>
        <v>814</v>
      </c>
      <c r="E25" s="6">
        <f t="shared" si="10"/>
        <v>0</v>
      </c>
      <c r="F25" s="6">
        <f t="shared" si="10"/>
        <v>703</v>
      </c>
      <c r="G25" s="6">
        <f t="shared" si="10"/>
        <v>0</v>
      </c>
      <c r="H25" s="6">
        <f t="shared" si="10"/>
        <v>91</v>
      </c>
      <c r="I25" s="6">
        <f t="shared" si="10"/>
        <v>1085</v>
      </c>
      <c r="J25" s="8">
        <f t="shared" si="10"/>
        <v>56</v>
      </c>
      <c r="K25" s="6">
        <f t="shared" si="10"/>
        <v>0</v>
      </c>
      <c r="L25" s="6">
        <f t="shared" si="10"/>
        <v>-271</v>
      </c>
      <c r="M25" s="8">
        <f t="shared" si="10"/>
        <v>-56</v>
      </c>
      <c r="N25" s="23">
        <f t="shared" si="10"/>
        <v>833</v>
      </c>
      <c r="O25" s="24">
        <f t="shared" si="10"/>
        <v>56</v>
      </c>
      <c r="P25" s="5">
        <f t="shared" si="3"/>
        <v>19</v>
      </c>
      <c r="Q25" s="6">
        <f t="shared" si="10"/>
        <v>0</v>
      </c>
      <c r="R25" s="6"/>
      <c r="S25" s="14"/>
    </row>
    <row r="26" spans="1:19" ht="15.75">
      <c r="A26" s="9" t="s">
        <v>40</v>
      </c>
      <c r="B26" s="10" t="s">
        <v>41</v>
      </c>
      <c r="C26" s="10"/>
      <c r="D26" s="9">
        <v>509</v>
      </c>
      <c r="E26" s="9">
        <v>0</v>
      </c>
      <c r="F26" s="9">
        <v>447</v>
      </c>
      <c r="G26" s="9">
        <v>0</v>
      </c>
      <c r="H26" s="9">
        <v>66</v>
      </c>
      <c r="I26" s="9">
        <v>750</v>
      </c>
      <c r="J26" s="11">
        <f>3+25</f>
        <v>28</v>
      </c>
      <c r="K26" s="9">
        <v>0</v>
      </c>
      <c r="L26" s="9">
        <f>D26-I26</f>
        <v>-241</v>
      </c>
      <c r="M26" s="11">
        <f>E26-J26</f>
        <v>-28</v>
      </c>
      <c r="N26" s="25">
        <v>509</v>
      </c>
      <c r="O26" s="26">
        <f>J26</f>
        <v>28</v>
      </c>
      <c r="P26" s="5">
        <f t="shared" si="3"/>
        <v>0</v>
      </c>
      <c r="Q26" s="9"/>
      <c r="R26" s="9"/>
      <c r="S26" s="14"/>
    </row>
    <row r="27" spans="1:19" ht="15.75">
      <c r="A27" s="9" t="s">
        <v>40</v>
      </c>
      <c r="B27" s="10" t="s">
        <v>42</v>
      </c>
      <c r="C27" s="10"/>
      <c r="D27" s="12">
        <v>50</v>
      </c>
      <c r="E27" s="12">
        <v>0</v>
      </c>
      <c r="F27" s="12">
        <v>41</v>
      </c>
      <c r="G27" s="12">
        <v>0</v>
      </c>
      <c r="H27" s="12">
        <v>5</v>
      </c>
      <c r="I27" s="12">
        <v>50</v>
      </c>
      <c r="J27" s="13">
        <f>3+6</f>
        <v>9</v>
      </c>
      <c r="K27" s="12">
        <v>0</v>
      </c>
      <c r="L27" s="9">
        <f>D27-I27</f>
        <v>0</v>
      </c>
      <c r="M27" s="11">
        <f aca="true" t="shared" si="11" ref="M27:M45">E27-J27</f>
        <v>-9</v>
      </c>
      <c r="N27" s="27">
        <v>67</v>
      </c>
      <c r="O27" s="26">
        <f aca="true" t="shared" si="12" ref="O27:O47">J27</f>
        <v>9</v>
      </c>
      <c r="P27" s="5">
        <f t="shared" si="3"/>
        <v>17</v>
      </c>
      <c r="Q27" s="12"/>
      <c r="R27" s="12"/>
      <c r="S27" s="14"/>
    </row>
    <row r="28" spans="1:19" ht="15.75">
      <c r="A28" s="9" t="s">
        <v>40</v>
      </c>
      <c r="B28" s="10" t="s">
        <v>43</v>
      </c>
      <c r="C28" s="10"/>
      <c r="D28" s="12">
        <v>195</v>
      </c>
      <c r="E28" s="12">
        <v>0</v>
      </c>
      <c r="F28" s="12">
        <v>170</v>
      </c>
      <c r="G28" s="12">
        <v>0</v>
      </c>
      <c r="H28" s="12">
        <v>13</v>
      </c>
      <c r="I28" s="12">
        <v>210</v>
      </c>
      <c r="J28" s="13">
        <f>3+9</f>
        <v>12</v>
      </c>
      <c r="K28" s="12">
        <v>0</v>
      </c>
      <c r="L28" s="9">
        <f>D28-I28</f>
        <v>-15</v>
      </c>
      <c r="M28" s="11">
        <f t="shared" si="11"/>
        <v>-12</v>
      </c>
      <c r="N28" s="27">
        <v>195</v>
      </c>
      <c r="O28" s="26">
        <f t="shared" si="12"/>
        <v>12</v>
      </c>
      <c r="P28" s="5">
        <f t="shared" si="3"/>
        <v>0</v>
      </c>
      <c r="Q28" s="12"/>
      <c r="R28" s="12"/>
      <c r="S28" s="14"/>
    </row>
    <row r="29" spans="1:19" ht="15.75">
      <c r="A29" s="9" t="s">
        <v>40</v>
      </c>
      <c r="B29" s="10" t="s">
        <v>44</v>
      </c>
      <c r="C29" s="10"/>
      <c r="D29" s="12">
        <v>60</v>
      </c>
      <c r="E29" s="12">
        <v>0</v>
      </c>
      <c r="F29" s="12">
        <v>45</v>
      </c>
      <c r="G29" s="12">
        <v>0</v>
      </c>
      <c r="H29" s="12">
        <v>7</v>
      </c>
      <c r="I29" s="12">
        <v>75</v>
      </c>
      <c r="J29" s="13">
        <f>3+4</f>
        <v>7</v>
      </c>
      <c r="K29" s="12">
        <v>0</v>
      </c>
      <c r="L29" s="9">
        <f>D29-I29</f>
        <v>-15</v>
      </c>
      <c r="M29" s="11">
        <f t="shared" si="11"/>
        <v>-7</v>
      </c>
      <c r="N29" s="27">
        <v>62</v>
      </c>
      <c r="O29" s="26">
        <f t="shared" si="12"/>
        <v>7</v>
      </c>
      <c r="P29" s="5">
        <f t="shared" si="3"/>
        <v>2</v>
      </c>
      <c r="Q29" s="12"/>
      <c r="R29" s="12"/>
      <c r="S29" s="14"/>
    </row>
    <row r="30" spans="1:19" ht="15.75">
      <c r="A30" s="6" t="s">
        <v>45</v>
      </c>
      <c r="B30" s="7" t="s">
        <v>46</v>
      </c>
      <c r="C30" s="7"/>
      <c r="D30" s="6">
        <f aca="true" t="shared" si="13" ref="D30:Q30">SUM(D31:D34)</f>
        <v>236</v>
      </c>
      <c r="E30" s="6">
        <f t="shared" si="13"/>
        <v>0</v>
      </c>
      <c r="F30" s="6">
        <f t="shared" si="13"/>
        <v>210</v>
      </c>
      <c r="G30" s="6">
        <f t="shared" si="13"/>
        <v>0</v>
      </c>
      <c r="H30" s="6">
        <f t="shared" si="13"/>
        <v>8</v>
      </c>
      <c r="I30" s="6">
        <f t="shared" si="13"/>
        <v>223</v>
      </c>
      <c r="J30" s="8">
        <f t="shared" si="13"/>
        <v>6</v>
      </c>
      <c r="K30" s="6">
        <f t="shared" si="13"/>
        <v>0</v>
      </c>
      <c r="L30" s="6">
        <f t="shared" si="13"/>
        <v>13</v>
      </c>
      <c r="M30" s="8">
        <f t="shared" si="13"/>
        <v>-6</v>
      </c>
      <c r="N30" s="23">
        <f t="shared" si="13"/>
        <v>216</v>
      </c>
      <c r="O30" s="24">
        <f t="shared" si="13"/>
        <v>6</v>
      </c>
      <c r="P30" s="5">
        <f t="shared" si="3"/>
        <v>-20</v>
      </c>
      <c r="Q30" s="6">
        <f t="shared" si="13"/>
        <v>0</v>
      </c>
      <c r="R30" s="6"/>
      <c r="S30" s="14"/>
    </row>
    <row r="31" spans="1:19" ht="15.75">
      <c r="A31" s="9" t="s">
        <v>40</v>
      </c>
      <c r="B31" s="10" t="s">
        <v>47</v>
      </c>
      <c r="C31" s="10"/>
      <c r="D31" s="12">
        <v>198</v>
      </c>
      <c r="E31" s="12">
        <v>0</v>
      </c>
      <c r="F31" s="12">
        <v>174</v>
      </c>
      <c r="G31" s="12">
        <v>0</v>
      </c>
      <c r="H31" s="12">
        <v>3</v>
      </c>
      <c r="I31" s="12">
        <v>174</v>
      </c>
      <c r="J31" s="13">
        <v>3</v>
      </c>
      <c r="K31" s="12">
        <v>0</v>
      </c>
      <c r="L31" s="9">
        <f>D31-I31</f>
        <v>24</v>
      </c>
      <c r="M31" s="11">
        <f t="shared" si="11"/>
        <v>-3</v>
      </c>
      <c r="N31" s="27">
        <v>174</v>
      </c>
      <c r="O31" s="26">
        <f t="shared" si="12"/>
        <v>3</v>
      </c>
      <c r="P31" s="5">
        <f t="shared" si="3"/>
        <v>-24</v>
      </c>
      <c r="Q31" s="12"/>
      <c r="R31" s="12"/>
      <c r="S31" s="14"/>
    </row>
    <row r="32" spans="1:19" ht="31.5">
      <c r="A32" s="9" t="s">
        <v>40</v>
      </c>
      <c r="B32" s="10" t="s">
        <v>48</v>
      </c>
      <c r="C32" s="10"/>
      <c r="D32" s="12">
        <v>19</v>
      </c>
      <c r="E32" s="12">
        <v>0</v>
      </c>
      <c r="F32" s="12">
        <v>19</v>
      </c>
      <c r="G32" s="12">
        <v>0</v>
      </c>
      <c r="H32" s="12">
        <v>2</v>
      </c>
      <c r="I32" s="12">
        <v>25</v>
      </c>
      <c r="J32" s="13">
        <v>1</v>
      </c>
      <c r="K32" s="12">
        <v>0</v>
      </c>
      <c r="L32" s="9">
        <f>D32-I32</f>
        <v>-6</v>
      </c>
      <c r="M32" s="11">
        <f t="shared" si="11"/>
        <v>-1</v>
      </c>
      <c r="N32" s="27">
        <v>20</v>
      </c>
      <c r="O32" s="26">
        <f t="shared" si="12"/>
        <v>1</v>
      </c>
      <c r="P32" s="5">
        <f t="shared" si="3"/>
        <v>1</v>
      </c>
      <c r="Q32" s="12"/>
      <c r="R32" s="12"/>
      <c r="S32" s="14"/>
    </row>
    <row r="33" spans="1:19" ht="15.75">
      <c r="A33" s="9" t="s">
        <v>40</v>
      </c>
      <c r="B33" s="10" t="s">
        <v>49</v>
      </c>
      <c r="C33" s="10"/>
      <c r="D33" s="12">
        <v>11</v>
      </c>
      <c r="E33" s="12">
        <v>0</v>
      </c>
      <c r="F33" s="12">
        <v>11</v>
      </c>
      <c r="G33" s="12">
        <v>0</v>
      </c>
      <c r="H33" s="12">
        <v>1</v>
      </c>
      <c r="I33" s="12">
        <v>12</v>
      </c>
      <c r="J33" s="13">
        <v>1</v>
      </c>
      <c r="K33" s="12">
        <v>0</v>
      </c>
      <c r="L33" s="9">
        <f>D33-I33</f>
        <v>-1</v>
      </c>
      <c r="M33" s="11">
        <f t="shared" si="11"/>
        <v>-1</v>
      </c>
      <c r="N33" s="27">
        <v>12</v>
      </c>
      <c r="O33" s="26">
        <f t="shared" si="12"/>
        <v>1</v>
      </c>
      <c r="P33" s="5">
        <f t="shared" si="3"/>
        <v>1</v>
      </c>
      <c r="Q33" s="12"/>
      <c r="R33" s="12"/>
      <c r="S33" s="14"/>
    </row>
    <row r="34" spans="1:19" ht="15.75">
      <c r="A34" s="9" t="s">
        <v>40</v>
      </c>
      <c r="B34" s="10" t="s">
        <v>50</v>
      </c>
      <c r="C34" s="10"/>
      <c r="D34" s="12">
        <v>8</v>
      </c>
      <c r="E34" s="12">
        <v>0</v>
      </c>
      <c r="F34" s="12">
        <v>6</v>
      </c>
      <c r="G34" s="12">
        <v>0</v>
      </c>
      <c r="H34" s="12">
        <v>2</v>
      </c>
      <c r="I34" s="12">
        <v>12</v>
      </c>
      <c r="J34" s="13">
        <v>1</v>
      </c>
      <c r="K34" s="12">
        <v>0</v>
      </c>
      <c r="L34" s="9">
        <f>D34-I34</f>
        <v>-4</v>
      </c>
      <c r="M34" s="11">
        <f t="shared" si="11"/>
        <v>-1</v>
      </c>
      <c r="N34" s="27">
        <v>10</v>
      </c>
      <c r="O34" s="26">
        <f t="shared" si="12"/>
        <v>1</v>
      </c>
      <c r="P34" s="5">
        <f t="shared" si="3"/>
        <v>2</v>
      </c>
      <c r="Q34" s="12"/>
      <c r="R34" s="12"/>
      <c r="S34" s="14"/>
    </row>
    <row r="35" spans="1:19" ht="15.75">
      <c r="A35" s="3">
        <v>1.2</v>
      </c>
      <c r="B35" s="4" t="s">
        <v>51</v>
      </c>
      <c r="C35" s="4"/>
      <c r="D35" s="3">
        <f aca="true" t="shared" si="14" ref="D35:Q35">SUM(D36:D47)</f>
        <v>1545</v>
      </c>
      <c r="E35" s="3">
        <f t="shared" si="14"/>
        <v>0</v>
      </c>
      <c r="F35" s="3">
        <f t="shared" si="14"/>
        <v>1361</v>
      </c>
      <c r="G35" s="3">
        <f t="shared" si="14"/>
        <v>0</v>
      </c>
      <c r="H35" s="3">
        <f t="shared" si="14"/>
        <v>158</v>
      </c>
      <c r="I35" s="3">
        <f t="shared" si="14"/>
        <v>1700</v>
      </c>
      <c r="J35" s="5">
        <f t="shared" si="14"/>
        <v>43</v>
      </c>
      <c r="K35" s="3">
        <f t="shared" si="14"/>
        <v>0</v>
      </c>
      <c r="L35" s="3">
        <f t="shared" si="14"/>
        <v>-155</v>
      </c>
      <c r="M35" s="5">
        <f t="shared" si="14"/>
        <v>-43</v>
      </c>
      <c r="N35" s="18">
        <f t="shared" si="14"/>
        <v>1546</v>
      </c>
      <c r="O35" s="22">
        <f t="shared" si="14"/>
        <v>43</v>
      </c>
      <c r="P35" s="5">
        <f t="shared" si="3"/>
        <v>1</v>
      </c>
      <c r="Q35" s="3">
        <f t="shared" si="14"/>
        <v>0</v>
      </c>
      <c r="R35" s="3"/>
      <c r="S35" s="14"/>
    </row>
    <row r="36" spans="1:19" ht="15.75">
      <c r="A36" s="9" t="s">
        <v>40</v>
      </c>
      <c r="B36" s="10" t="s">
        <v>52</v>
      </c>
      <c r="C36" s="10"/>
      <c r="D36" s="12">
        <v>170</v>
      </c>
      <c r="E36" s="12">
        <v>0</v>
      </c>
      <c r="F36" s="12">
        <v>161</v>
      </c>
      <c r="G36" s="12">
        <v>0</v>
      </c>
      <c r="H36" s="12">
        <v>4</v>
      </c>
      <c r="I36" s="12">
        <v>193</v>
      </c>
      <c r="J36" s="13">
        <v>2</v>
      </c>
      <c r="K36" s="12">
        <v>0</v>
      </c>
      <c r="L36" s="9">
        <f aca="true" t="shared" si="15" ref="L36:L47">D36-I36</f>
        <v>-23</v>
      </c>
      <c r="M36" s="11">
        <f t="shared" si="11"/>
        <v>-2</v>
      </c>
      <c r="N36" s="27">
        <v>171</v>
      </c>
      <c r="O36" s="26">
        <f t="shared" si="12"/>
        <v>2</v>
      </c>
      <c r="P36" s="5">
        <f t="shared" si="3"/>
        <v>1</v>
      </c>
      <c r="Q36" s="12"/>
      <c r="R36" s="12"/>
      <c r="S36" s="14"/>
    </row>
    <row r="37" spans="1:19" ht="15.75">
      <c r="A37" s="9" t="s">
        <v>40</v>
      </c>
      <c r="B37" s="10" t="s">
        <v>53</v>
      </c>
      <c r="C37" s="10"/>
      <c r="D37" s="12">
        <v>99</v>
      </c>
      <c r="E37" s="12">
        <v>0</v>
      </c>
      <c r="F37" s="12">
        <v>90</v>
      </c>
      <c r="G37" s="12">
        <v>0</v>
      </c>
      <c r="H37" s="12">
        <v>5</v>
      </c>
      <c r="I37" s="12">
        <v>103</v>
      </c>
      <c r="J37" s="13">
        <v>2</v>
      </c>
      <c r="K37" s="12">
        <v>0</v>
      </c>
      <c r="L37" s="9">
        <f t="shared" si="15"/>
        <v>-4</v>
      </c>
      <c r="M37" s="11">
        <f t="shared" si="11"/>
        <v>-2</v>
      </c>
      <c r="N37" s="27">
        <v>99</v>
      </c>
      <c r="O37" s="26">
        <f t="shared" si="12"/>
        <v>2</v>
      </c>
      <c r="P37" s="5">
        <f t="shared" si="3"/>
        <v>0</v>
      </c>
      <c r="Q37" s="12"/>
      <c r="R37" s="12"/>
      <c r="S37" s="14"/>
    </row>
    <row r="38" spans="1:19" ht="15.75">
      <c r="A38" s="9" t="s">
        <v>40</v>
      </c>
      <c r="B38" s="10" t="s">
        <v>54</v>
      </c>
      <c r="C38" s="10"/>
      <c r="D38" s="12">
        <v>171</v>
      </c>
      <c r="E38" s="12">
        <v>0</v>
      </c>
      <c r="F38" s="12">
        <v>153</v>
      </c>
      <c r="G38" s="12">
        <v>0</v>
      </c>
      <c r="H38" s="12">
        <v>9</v>
      </c>
      <c r="I38" s="12">
        <v>185</v>
      </c>
      <c r="J38" s="13">
        <v>6</v>
      </c>
      <c r="K38" s="12">
        <v>0</v>
      </c>
      <c r="L38" s="9">
        <f t="shared" si="15"/>
        <v>-14</v>
      </c>
      <c r="M38" s="11">
        <f t="shared" si="11"/>
        <v>-6</v>
      </c>
      <c r="N38" s="27">
        <v>171</v>
      </c>
      <c r="O38" s="26">
        <f t="shared" si="12"/>
        <v>6</v>
      </c>
      <c r="P38" s="5">
        <f t="shared" si="3"/>
        <v>0</v>
      </c>
      <c r="Q38" s="12"/>
      <c r="R38" s="12"/>
      <c r="S38" s="14"/>
    </row>
    <row r="39" spans="1:19" ht="15.75">
      <c r="A39" s="9" t="s">
        <v>40</v>
      </c>
      <c r="B39" s="10" t="s">
        <v>55</v>
      </c>
      <c r="C39" s="10"/>
      <c r="D39" s="12">
        <v>160</v>
      </c>
      <c r="E39" s="12">
        <v>0</v>
      </c>
      <c r="F39" s="12">
        <v>131</v>
      </c>
      <c r="G39" s="12">
        <v>0</v>
      </c>
      <c r="H39" s="12">
        <v>37</v>
      </c>
      <c r="I39" s="12">
        <v>181</v>
      </c>
      <c r="J39" s="13">
        <v>5</v>
      </c>
      <c r="K39" s="12">
        <v>0</v>
      </c>
      <c r="L39" s="12">
        <f t="shared" si="15"/>
        <v>-21</v>
      </c>
      <c r="M39" s="11">
        <f t="shared" si="11"/>
        <v>-5</v>
      </c>
      <c r="N39" s="27">
        <v>160</v>
      </c>
      <c r="O39" s="26">
        <f t="shared" si="12"/>
        <v>5</v>
      </c>
      <c r="P39" s="5">
        <f t="shared" si="3"/>
        <v>0</v>
      </c>
      <c r="Q39" s="12"/>
      <c r="R39" s="12"/>
      <c r="S39" s="14"/>
    </row>
    <row r="40" spans="1:19" ht="15.75">
      <c r="A40" s="9" t="s">
        <v>40</v>
      </c>
      <c r="B40" s="10" t="s">
        <v>56</v>
      </c>
      <c r="C40" s="10"/>
      <c r="D40" s="12">
        <v>161</v>
      </c>
      <c r="E40" s="12">
        <v>0</v>
      </c>
      <c r="F40" s="12">
        <v>143</v>
      </c>
      <c r="G40" s="12">
        <v>0</v>
      </c>
      <c r="H40" s="12">
        <v>16</v>
      </c>
      <c r="I40" s="12">
        <v>173</v>
      </c>
      <c r="J40" s="13">
        <v>5</v>
      </c>
      <c r="K40" s="12"/>
      <c r="L40" s="12">
        <f t="shared" si="15"/>
        <v>-12</v>
      </c>
      <c r="M40" s="11">
        <f t="shared" si="11"/>
        <v>-5</v>
      </c>
      <c r="N40" s="27">
        <v>161</v>
      </c>
      <c r="O40" s="26">
        <f t="shared" si="12"/>
        <v>5</v>
      </c>
      <c r="P40" s="5">
        <f t="shared" si="3"/>
        <v>0</v>
      </c>
      <c r="Q40" s="12"/>
      <c r="R40" s="12"/>
      <c r="S40" s="14"/>
    </row>
    <row r="41" spans="1:19" ht="15.75">
      <c r="A41" s="9" t="s">
        <v>40</v>
      </c>
      <c r="B41" s="10" t="s">
        <v>57</v>
      </c>
      <c r="C41" s="10"/>
      <c r="D41" s="12">
        <v>151</v>
      </c>
      <c r="E41" s="12">
        <v>0</v>
      </c>
      <c r="F41" s="12">
        <v>119</v>
      </c>
      <c r="G41" s="12">
        <v>0</v>
      </c>
      <c r="H41" s="12">
        <v>23</v>
      </c>
      <c r="I41" s="12">
        <v>161</v>
      </c>
      <c r="J41" s="13">
        <v>5</v>
      </c>
      <c r="K41" s="12"/>
      <c r="L41" s="9">
        <f t="shared" si="15"/>
        <v>-10</v>
      </c>
      <c r="M41" s="11">
        <f t="shared" si="11"/>
        <v>-5</v>
      </c>
      <c r="N41" s="27">
        <v>151</v>
      </c>
      <c r="O41" s="26">
        <f t="shared" si="12"/>
        <v>5</v>
      </c>
      <c r="P41" s="5">
        <f t="shared" si="3"/>
        <v>0</v>
      </c>
      <c r="Q41" s="12"/>
      <c r="R41" s="12"/>
      <c r="S41" s="14"/>
    </row>
    <row r="42" spans="1:19" ht="15.75">
      <c r="A42" s="9" t="s">
        <v>40</v>
      </c>
      <c r="B42" s="10" t="s">
        <v>58</v>
      </c>
      <c r="C42" s="10"/>
      <c r="D42" s="12">
        <v>177</v>
      </c>
      <c r="E42" s="12">
        <v>0</v>
      </c>
      <c r="F42" s="12">
        <v>139</v>
      </c>
      <c r="G42" s="12">
        <v>0</v>
      </c>
      <c r="H42" s="12">
        <v>28</v>
      </c>
      <c r="I42" s="12">
        <v>189</v>
      </c>
      <c r="J42" s="13">
        <v>5</v>
      </c>
      <c r="K42" s="12"/>
      <c r="L42" s="12">
        <f t="shared" si="15"/>
        <v>-12</v>
      </c>
      <c r="M42" s="11">
        <f t="shared" si="11"/>
        <v>-5</v>
      </c>
      <c r="N42" s="27">
        <v>177</v>
      </c>
      <c r="O42" s="26">
        <f t="shared" si="12"/>
        <v>5</v>
      </c>
      <c r="P42" s="5">
        <f t="shared" si="3"/>
        <v>0</v>
      </c>
      <c r="Q42" s="12"/>
      <c r="R42" s="12"/>
      <c r="S42" s="14"/>
    </row>
    <row r="43" spans="1:19" ht="15.75">
      <c r="A43" s="9" t="s">
        <v>40</v>
      </c>
      <c r="B43" s="10" t="s">
        <v>59</v>
      </c>
      <c r="C43" s="10"/>
      <c r="D43" s="12">
        <v>136</v>
      </c>
      <c r="E43" s="12">
        <v>0</v>
      </c>
      <c r="F43" s="12">
        <v>126</v>
      </c>
      <c r="G43" s="12">
        <v>0</v>
      </c>
      <c r="H43" s="12">
        <v>4</v>
      </c>
      <c r="I43" s="12">
        <v>143</v>
      </c>
      <c r="J43" s="13">
        <v>5</v>
      </c>
      <c r="K43" s="12"/>
      <c r="L43" s="12">
        <f t="shared" si="15"/>
        <v>-7</v>
      </c>
      <c r="M43" s="11">
        <f t="shared" si="11"/>
        <v>-5</v>
      </c>
      <c r="N43" s="27">
        <v>136</v>
      </c>
      <c r="O43" s="26">
        <f t="shared" si="12"/>
        <v>5</v>
      </c>
      <c r="P43" s="5">
        <f t="shared" si="3"/>
        <v>0</v>
      </c>
      <c r="Q43" s="12"/>
      <c r="R43" s="12"/>
      <c r="S43" s="14"/>
    </row>
    <row r="44" spans="1:19" ht="15.75">
      <c r="A44" s="9" t="s">
        <v>40</v>
      </c>
      <c r="B44" s="10" t="s">
        <v>60</v>
      </c>
      <c r="C44" s="10"/>
      <c r="D44" s="12">
        <v>136</v>
      </c>
      <c r="E44" s="12">
        <v>0</v>
      </c>
      <c r="F44" s="12">
        <v>129</v>
      </c>
      <c r="G44" s="12">
        <v>0</v>
      </c>
      <c r="H44" s="12">
        <v>6</v>
      </c>
      <c r="I44" s="12">
        <v>139</v>
      </c>
      <c r="J44" s="13">
        <v>5</v>
      </c>
      <c r="K44" s="12"/>
      <c r="L44" s="12">
        <f t="shared" si="15"/>
        <v>-3</v>
      </c>
      <c r="M44" s="11">
        <f t="shared" si="11"/>
        <v>-5</v>
      </c>
      <c r="N44" s="27">
        <v>136</v>
      </c>
      <c r="O44" s="26">
        <f t="shared" si="12"/>
        <v>5</v>
      </c>
      <c r="P44" s="5">
        <f t="shared" si="3"/>
        <v>0</v>
      </c>
      <c r="Q44" s="12"/>
      <c r="R44" s="12"/>
      <c r="S44" s="14"/>
    </row>
    <row r="45" spans="1:19" ht="15.75">
      <c r="A45" s="9" t="s">
        <v>40</v>
      </c>
      <c r="B45" s="10" t="s">
        <v>61</v>
      </c>
      <c r="C45" s="10"/>
      <c r="D45" s="12">
        <v>41</v>
      </c>
      <c r="E45" s="12">
        <v>0</v>
      </c>
      <c r="F45" s="12">
        <v>40</v>
      </c>
      <c r="G45" s="12">
        <v>0</v>
      </c>
      <c r="H45" s="12">
        <v>13</v>
      </c>
      <c r="I45" s="12">
        <v>80</v>
      </c>
      <c r="J45" s="13">
        <v>3</v>
      </c>
      <c r="K45" s="12"/>
      <c r="L45" s="12">
        <f t="shared" si="15"/>
        <v>-39</v>
      </c>
      <c r="M45" s="11">
        <f t="shared" si="11"/>
        <v>-3</v>
      </c>
      <c r="N45" s="27">
        <v>41</v>
      </c>
      <c r="O45" s="26">
        <f t="shared" si="12"/>
        <v>3</v>
      </c>
      <c r="P45" s="5">
        <f t="shared" si="3"/>
        <v>0</v>
      </c>
      <c r="Q45" s="12"/>
      <c r="R45" s="12"/>
      <c r="S45" s="14"/>
    </row>
    <row r="46" spans="1:19" ht="15.75">
      <c r="A46" s="9" t="s">
        <v>40</v>
      </c>
      <c r="B46" s="10" t="s">
        <v>62</v>
      </c>
      <c r="C46" s="10"/>
      <c r="D46" s="12">
        <v>44</v>
      </c>
      <c r="E46" s="12">
        <v>0</v>
      </c>
      <c r="F46" s="12">
        <v>39</v>
      </c>
      <c r="G46" s="12">
        <v>0</v>
      </c>
      <c r="H46" s="12">
        <v>5</v>
      </c>
      <c r="I46" s="12">
        <v>54</v>
      </c>
      <c r="J46" s="13"/>
      <c r="K46" s="12">
        <v>0</v>
      </c>
      <c r="L46" s="12">
        <f t="shared" si="15"/>
        <v>-10</v>
      </c>
      <c r="M46" s="13">
        <v>0</v>
      </c>
      <c r="N46" s="27">
        <v>44</v>
      </c>
      <c r="O46" s="26">
        <f t="shared" si="12"/>
        <v>0</v>
      </c>
      <c r="P46" s="5">
        <f t="shared" si="3"/>
        <v>0</v>
      </c>
      <c r="Q46" s="12"/>
      <c r="R46" s="12"/>
      <c r="S46" s="14"/>
    </row>
    <row r="47" spans="1:19" ht="31.5">
      <c r="A47" s="9" t="s">
        <v>40</v>
      </c>
      <c r="B47" s="10" t="s">
        <v>63</v>
      </c>
      <c r="C47" s="10"/>
      <c r="D47" s="12">
        <v>99</v>
      </c>
      <c r="E47" s="12">
        <v>0</v>
      </c>
      <c r="F47" s="12">
        <f>130-39</f>
        <v>91</v>
      </c>
      <c r="G47" s="12">
        <v>0</v>
      </c>
      <c r="H47" s="12">
        <v>8</v>
      </c>
      <c r="I47" s="12">
        <v>99</v>
      </c>
      <c r="J47" s="13"/>
      <c r="K47" s="12">
        <v>0</v>
      </c>
      <c r="L47" s="12">
        <f t="shared" si="15"/>
        <v>0</v>
      </c>
      <c r="M47" s="13">
        <v>0</v>
      </c>
      <c r="N47" s="27">
        <v>99</v>
      </c>
      <c r="O47" s="26">
        <f t="shared" si="12"/>
        <v>0</v>
      </c>
      <c r="P47" s="5">
        <f t="shared" si="3"/>
        <v>0</v>
      </c>
      <c r="Q47" s="12"/>
      <c r="R47" s="12"/>
      <c r="S47" s="14"/>
    </row>
    <row r="48" spans="1:19" ht="31.5">
      <c r="A48" s="3">
        <v>2</v>
      </c>
      <c r="B48" s="4" t="s">
        <v>64</v>
      </c>
      <c r="C48" s="4"/>
      <c r="D48" s="3">
        <f aca="true" t="shared" si="16" ref="D48:Q48">D49+D50</f>
        <v>57</v>
      </c>
      <c r="E48" s="3">
        <f t="shared" si="16"/>
        <v>0</v>
      </c>
      <c r="F48" s="3">
        <f t="shared" si="16"/>
        <v>38</v>
      </c>
      <c r="G48" s="3">
        <f t="shared" si="16"/>
        <v>0</v>
      </c>
      <c r="H48" s="3">
        <f t="shared" si="16"/>
        <v>23</v>
      </c>
      <c r="I48" s="3">
        <f t="shared" si="16"/>
        <v>58</v>
      </c>
      <c r="J48" s="5">
        <f t="shared" si="16"/>
        <v>8</v>
      </c>
      <c r="K48" s="3">
        <f t="shared" si="16"/>
        <v>0</v>
      </c>
      <c r="L48" s="3">
        <f t="shared" si="16"/>
        <v>-1</v>
      </c>
      <c r="M48" s="5">
        <f t="shared" si="16"/>
        <v>-8</v>
      </c>
      <c r="N48" s="18">
        <f t="shared" si="16"/>
        <v>57</v>
      </c>
      <c r="O48" s="22">
        <f t="shared" si="16"/>
        <v>8</v>
      </c>
      <c r="P48" s="5">
        <f t="shared" si="3"/>
        <v>0</v>
      </c>
      <c r="Q48" s="3">
        <f t="shared" si="16"/>
        <v>0</v>
      </c>
      <c r="R48" s="3"/>
      <c r="S48" s="14"/>
    </row>
    <row r="49" spans="1:19" ht="31.5">
      <c r="A49" s="3">
        <v>2.1</v>
      </c>
      <c r="B49" s="4" t="s">
        <v>65</v>
      </c>
      <c r="C49" s="4"/>
      <c r="D49" s="15">
        <v>37</v>
      </c>
      <c r="E49" s="15">
        <v>0</v>
      </c>
      <c r="F49" s="15">
        <v>18</v>
      </c>
      <c r="G49" s="15">
        <v>0</v>
      </c>
      <c r="H49" s="15">
        <v>23</v>
      </c>
      <c r="I49" s="15">
        <v>38</v>
      </c>
      <c r="J49" s="16">
        <v>8</v>
      </c>
      <c r="K49" s="15">
        <v>0</v>
      </c>
      <c r="L49" s="15">
        <f>D49-I49</f>
        <v>-1</v>
      </c>
      <c r="M49" s="16">
        <v>-8</v>
      </c>
      <c r="N49" s="20">
        <v>37</v>
      </c>
      <c r="O49" s="28">
        <v>8</v>
      </c>
      <c r="P49" s="5">
        <f t="shared" si="3"/>
        <v>0</v>
      </c>
      <c r="Q49" s="15"/>
      <c r="R49" s="15"/>
      <c r="S49" s="14"/>
    </row>
    <row r="50" spans="1:19" ht="15.75">
      <c r="A50" s="3">
        <v>2.2</v>
      </c>
      <c r="B50" s="4" t="s">
        <v>18</v>
      </c>
      <c r="C50" s="4"/>
      <c r="D50" s="15">
        <v>20</v>
      </c>
      <c r="E50" s="15">
        <v>0</v>
      </c>
      <c r="F50" s="15">
        <v>20</v>
      </c>
      <c r="G50" s="15">
        <v>0</v>
      </c>
      <c r="H50" s="15">
        <v>0</v>
      </c>
      <c r="I50" s="15">
        <v>20</v>
      </c>
      <c r="J50" s="16">
        <v>0</v>
      </c>
      <c r="K50" s="15">
        <v>0</v>
      </c>
      <c r="L50" s="15">
        <v>0</v>
      </c>
      <c r="M50" s="16">
        <v>0</v>
      </c>
      <c r="N50" s="20">
        <v>20</v>
      </c>
      <c r="O50" s="28">
        <v>0</v>
      </c>
      <c r="P50" s="5">
        <f t="shared" si="3"/>
        <v>0</v>
      </c>
      <c r="Q50" s="15"/>
      <c r="R50" s="15"/>
      <c r="S50" s="14"/>
    </row>
    <row r="51" spans="1:19" ht="22.5" customHeight="1">
      <c r="A51" s="35" t="s">
        <v>66</v>
      </c>
      <c r="B51" s="36" t="s">
        <v>67</v>
      </c>
      <c r="C51" s="35">
        <v>362</v>
      </c>
      <c r="D51" s="35">
        <f aca="true" t="shared" si="17" ref="D51:Q51">D52+D53+D63</f>
        <v>356</v>
      </c>
      <c r="E51" s="35">
        <f t="shared" si="17"/>
        <v>0</v>
      </c>
      <c r="F51" s="35">
        <f t="shared" si="17"/>
        <v>280</v>
      </c>
      <c r="G51" s="35">
        <f t="shared" si="17"/>
        <v>0</v>
      </c>
      <c r="H51" s="35">
        <f t="shared" si="17"/>
        <v>139</v>
      </c>
      <c r="I51" s="35">
        <f t="shared" si="17"/>
        <v>329</v>
      </c>
      <c r="J51" s="37">
        <f>J52+J53+J63</f>
        <v>26</v>
      </c>
      <c r="K51" s="35">
        <f t="shared" si="17"/>
        <v>0</v>
      </c>
      <c r="L51" s="35">
        <f t="shared" si="17"/>
        <v>27</v>
      </c>
      <c r="M51" s="37">
        <f t="shared" si="17"/>
        <v>-26</v>
      </c>
      <c r="N51" s="18">
        <f t="shared" si="17"/>
        <v>324</v>
      </c>
      <c r="O51" s="22">
        <f t="shared" si="17"/>
        <v>26</v>
      </c>
      <c r="P51" s="37">
        <f>N51-D51</f>
        <v>-32</v>
      </c>
      <c r="Q51" s="35">
        <f t="shared" si="17"/>
        <v>9</v>
      </c>
      <c r="R51" s="35">
        <f>N51-C51</f>
        <v>-38</v>
      </c>
      <c r="S51" s="47"/>
    </row>
    <row r="52" spans="1:19" ht="15.75">
      <c r="A52" s="3">
        <v>1</v>
      </c>
      <c r="B52" s="4" t="s">
        <v>68</v>
      </c>
      <c r="C52" s="4"/>
      <c r="D52" s="15">
        <v>67</v>
      </c>
      <c r="E52" s="15">
        <v>0</v>
      </c>
      <c r="F52" s="15">
        <v>58</v>
      </c>
      <c r="G52" s="15">
        <v>0</v>
      </c>
      <c r="H52" s="15">
        <v>29</v>
      </c>
      <c r="I52" s="15">
        <v>65</v>
      </c>
      <c r="J52" s="16">
        <v>2</v>
      </c>
      <c r="K52" s="15">
        <v>0</v>
      </c>
      <c r="L52" s="15">
        <f>D52-I52</f>
        <v>2</v>
      </c>
      <c r="M52" s="16">
        <v>-2</v>
      </c>
      <c r="N52" s="20">
        <v>65</v>
      </c>
      <c r="O52" s="28">
        <v>2</v>
      </c>
      <c r="P52" s="5">
        <f t="shared" si="3"/>
        <v>-2</v>
      </c>
      <c r="Q52" s="15">
        <v>2</v>
      </c>
      <c r="R52" s="15"/>
      <c r="S52" s="14" t="s">
        <v>198</v>
      </c>
    </row>
    <row r="53" spans="1:19" ht="15.75">
      <c r="A53" s="3">
        <v>2</v>
      </c>
      <c r="B53" s="4" t="s">
        <v>69</v>
      </c>
      <c r="C53" s="4"/>
      <c r="D53" s="3">
        <f aca="true" t="shared" si="18" ref="D53:Q53">D54</f>
        <v>116</v>
      </c>
      <c r="E53" s="3">
        <f t="shared" si="18"/>
        <v>0</v>
      </c>
      <c r="F53" s="3">
        <f t="shared" si="18"/>
        <v>96</v>
      </c>
      <c r="G53" s="3">
        <f t="shared" si="18"/>
        <v>0</v>
      </c>
      <c r="H53" s="3">
        <f t="shared" si="18"/>
        <v>70</v>
      </c>
      <c r="I53" s="3">
        <f t="shared" si="18"/>
        <v>116</v>
      </c>
      <c r="J53" s="5">
        <f t="shared" si="18"/>
        <v>13</v>
      </c>
      <c r="K53" s="3">
        <f t="shared" si="18"/>
        <v>0</v>
      </c>
      <c r="L53" s="3">
        <f t="shared" si="18"/>
        <v>0</v>
      </c>
      <c r="M53" s="5">
        <f t="shared" si="18"/>
        <v>-13</v>
      </c>
      <c r="N53" s="18">
        <f t="shared" si="18"/>
        <v>116</v>
      </c>
      <c r="O53" s="22">
        <f t="shared" si="18"/>
        <v>13</v>
      </c>
      <c r="P53" s="5">
        <f t="shared" si="3"/>
        <v>0</v>
      </c>
      <c r="Q53" s="3">
        <f t="shared" si="18"/>
        <v>0</v>
      </c>
      <c r="R53" s="3"/>
      <c r="S53" s="14"/>
    </row>
    <row r="54" spans="1:19" ht="15.75">
      <c r="A54" s="3">
        <v>2.1</v>
      </c>
      <c r="B54" s="4" t="s">
        <v>70</v>
      </c>
      <c r="C54" s="4"/>
      <c r="D54" s="3">
        <f aca="true" t="shared" si="19" ref="D54:Q54">D55+D56+D57+D58+D59+D60+D61+D62</f>
        <v>116</v>
      </c>
      <c r="E54" s="3">
        <f t="shared" si="19"/>
        <v>0</v>
      </c>
      <c r="F54" s="3">
        <f t="shared" si="19"/>
        <v>96</v>
      </c>
      <c r="G54" s="3">
        <f t="shared" si="19"/>
        <v>0</v>
      </c>
      <c r="H54" s="3">
        <f t="shared" si="19"/>
        <v>70</v>
      </c>
      <c r="I54" s="3">
        <f t="shared" si="19"/>
        <v>116</v>
      </c>
      <c r="J54" s="5">
        <f t="shared" si="19"/>
        <v>13</v>
      </c>
      <c r="K54" s="3">
        <f t="shared" si="19"/>
        <v>0</v>
      </c>
      <c r="L54" s="3">
        <f t="shared" si="19"/>
        <v>0</v>
      </c>
      <c r="M54" s="5">
        <f t="shared" si="19"/>
        <v>-13</v>
      </c>
      <c r="N54" s="18">
        <f t="shared" si="19"/>
        <v>116</v>
      </c>
      <c r="O54" s="22">
        <f t="shared" si="19"/>
        <v>13</v>
      </c>
      <c r="P54" s="5">
        <f t="shared" si="3"/>
        <v>0</v>
      </c>
      <c r="Q54" s="3">
        <f t="shared" si="19"/>
        <v>0</v>
      </c>
      <c r="R54" s="3"/>
      <c r="S54" s="14"/>
    </row>
    <row r="55" spans="1:19" ht="15.75">
      <c r="A55" s="9" t="s">
        <v>71</v>
      </c>
      <c r="B55" s="10" t="s">
        <v>72</v>
      </c>
      <c r="C55" s="10"/>
      <c r="D55" s="12">
        <v>16</v>
      </c>
      <c r="E55" s="12">
        <v>0</v>
      </c>
      <c r="F55" s="12">
        <v>15</v>
      </c>
      <c r="G55" s="12">
        <v>0</v>
      </c>
      <c r="H55" s="12">
        <v>14</v>
      </c>
      <c r="I55" s="12">
        <v>16</v>
      </c>
      <c r="J55" s="13">
        <v>3</v>
      </c>
      <c r="K55" s="12">
        <v>0</v>
      </c>
      <c r="L55" s="12">
        <v>0</v>
      </c>
      <c r="M55" s="13">
        <v>-3</v>
      </c>
      <c r="N55" s="27">
        <v>16</v>
      </c>
      <c r="O55" s="48">
        <v>3</v>
      </c>
      <c r="P55" s="5">
        <f t="shared" si="3"/>
        <v>0</v>
      </c>
      <c r="Q55" s="12"/>
      <c r="R55" s="12"/>
      <c r="S55" s="14"/>
    </row>
    <row r="56" spans="1:19" ht="15.75">
      <c r="A56" s="9" t="s">
        <v>73</v>
      </c>
      <c r="B56" s="10" t="s">
        <v>74</v>
      </c>
      <c r="C56" s="10"/>
      <c r="D56" s="12">
        <v>15</v>
      </c>
      <c r="E56" s="12">
        <v>0</v>
      </c>
      <c r="F56" s="12">
        <v>14</v>
      </c>
      <c r="G56" s="12">
        <v>0</v>
      </c>
      <c r="H56" s="12">
        <v>4</v>
      </c>
      <c r="I56" s="12">
        <v>15</v>
      </c>
      <c r="J56" s="13">
        <v>1</v>
      </c>
      <c r="K56" s="12">
        <v>0</v>
      </c>
      <c r="L56" s="12">
        <v>0</v>
      </c>
      <c r="M56" s="13">
        <v>-1</v>
      </c>
      <c r="N56" s="27">
        <v>15</v>
      </c>
      <c r="O56" s="48">
        <v>1</v>
      </c>
      <c r="P56" s="5">
        <f t="shared" si="3"/>
        <v>0</v>
      </c>
      <c r="Q56" s="12"/>
      <c r="R56" s="12"/>
      <c r="S56" s="14"/>
    </row>
    <row r="57" spans="1:19" ht="15.75">
      <c r="A57" s="9" t="s">
        <v>75</v>
      </c>
      <c r="B57" s="10" t="s">
        <v>76</v>
      </c>
      <c r="C57" s="10"/>
      <c r="D57" s="12">
        <v>16</v>
      </c>
      <c r="E57" s="12">
        <v>0</v>
      </c>
      <c r="F57" s="12">
        <v>16</v>
      </c>
      <c r="G57" s="12">
        <v>0</v>
      </c>
      <c r="H57" s="12">
        <v>5</v>
      </c>
      <c r="I57" s="12">
        <v>16</v>
      </c>
      <c r="J57" s="13">
        <v>1</v>
      </c>
      <c r="K57" s="12">
        <v>0</v>
      </c>
      <c r="L57" s="12">
        <v>0</v>
      </c>
      <c r="M57" s="13">
        <v>-1</v>
      </c>
      <c r="N57" s="27">
        <v>16</v>
      </c>
      <c r="O57" s="48">
        <v>1</v>
      </c>
      <c r="P57" s="5">
        <f t="shared" si="3"/>
        <v>0</v>
      </c>
      <c r="Q57" s="12"/>
      <c r="R57" s="12"/>
      <c r="S57" s="14"/>
    </row>
    <row r="58" spans="1:19" ht="15.75">
      <c r="A58" s="9" t="s">
        <v>77</v>
      </c>
      <c r="B58" s="10" t="s">
        <v>78</v>
      </c>
      <c r="C58" s="10"/>
      <c r="D58" s="12">
        <v>7</v>
      </c>
      <c r="E58" s="12">
        <v>0</v>
      </c>
      <c r="F58" s="12">
        <v>5</v>
      </c>
      <c r="G58" s="12">
        <v>0</v>
      </c>
      <c r="H58" s="12">
        <v>5</v>
      </c>
      <c r="I58" s="12">
        <v>7</v>
      </c>
      <c r="J58" s="13">
        <v>1</v>
      </c>
      <c r="K58" s="12">
        <v>0</v>
      </c>
      <c r="L58" s="12">
        <v>0</v>
      </c>
      <c r="M58" s="13">
        <v>-1</v>
      </c>
      <c r="N58" s="27">
        <v>7</v>
      </c>
      <c r="O58" s="48">
        <v>1</v>
      </c>
      <c r="P58" s="5">
        <f t="shared" si="3"/>
        <v>0</v>
      </c>
      <c r="Q58" s="12"/>
      <c r="R58" s="12"/>
      <c r="S58" s="14"/>
    </row>
    <row r="59" spans="1:19" ht="15.75">
      <c r="A59" s="9" t="s">
        <v>79</v>
      </c>
      <c r="B59" s="10" t="s">
        <v>80</v>
      </c>
      <c r="C59" s="10"/>
      <c r="D59" s="12">
        <v>32</v>
      </c>
      <c r="E59" s="12">
        <v>0</v>
      </c>
      <c r="F59" s="12">
        <v>24</v>
      </c>
      <c r="G59" s="12">
        <v>0</v>
      </c>
      <c r="H59" s="12">
        <v>12</v>
      </c>
      <c r="I59" s="12">
        <v>32</v>
      </c>
      <c r="J59" s="13">
        <v>2</v>
      </c>
      <c r="K59" s="12">
        <v>0</v>
      </c>
      <c r="L59" s="12"/>
      <c r="M59" s="13">
        <v>-2</v>
      </c>
      <c r="N59" s="27">
        <v>32</v>
      </c>
      <c r="O59" s="48">
        <v>2</v>
      </c>
      <c r="P59" s="5">
        <f t="shared" si="3"/>
        <v>0</v>
      </c>
      <c r="Q59" s="12"/>
      <c r="R59" s="12"/>
      <c r="S59" s="14"/>
    </row>
    <row r="60" spans="1:19" ht="31.5">
      <c r="A60" s="9" t="s">
        <v>81</v>
      </c>
      <c r="B60" s="10" t="s">
        <v>82</v>
      </c>
      <c r="C60" s="10"/>
      <c r="D60" s="12">
        <v>17</v>
      </c>
      <c r="E60" s="12">
        <v>0</v>
      </c>
      <c r="F60" s="12">
        <v>12</v>
      </c>
      <c r="G60" s="12">
        <v>0</v>
      </c>
      <c r="H60" s="12">
        <v>18</v>
      </c>
      <c r="I60" s="12">
        <v>17</v>
      </c>
      <c r="J60" s="13">
        <v>3</v>
      </c>
      <c r="K60" s="12">
        <v>0</v>
      </c>
      <c r="L60" s="12"/>
      <c r="M60" s="13">
        <v>-3</v>
      </c>
      <c r="N60" s="27">
        <v>17</v>
      </c>
      <c r="O60" s="48">
        <v>3</v>
      </c>
      <c r="P60" s="5">
        <f t="shared" si="3"/>
        <v>0</v>
      </c>
      <c r="Q60" s="12"/>
      <c r="R60" s="12"/>
      <c r="S60" s="14"/>
    </row>
    <row r="61" spans="1:19" ht="31.5">
      <c r="A61" s="9" t="s">
        <v>83</v>
      </c>
      <c r="B61" s="10" t="s">
        <v>84</v>
      </c>
      <c r="C61" s="10"/>
      <c r="D61" s="12">
        <v>8</v>
      </c>
      <c r="E61" s="12">
        <v>0</v>
      </c>
      <c r="F61" s="12">
        <v>6</v>
      </c>
      <c r="G61" s="12">
        <v>0</v>
      </c>
      <c r="H61" s="12">
        <v>2</v>
      </c>
      <c r="I61" s="12">
        <v>8</v>
      </c>
      <c r="J61" s="13">
        <v>0</v>
      </c>
      <c r="K61" s="12">
        <v>0</v>
      </c>
      <c r="L61" s="12"/>
      <c r="M61" s="13">
        <v>0</v>
      </c>
      <c r="N61" s="27">
        <v>8</v>
      </c>
      <c r="O61" s="48">
        <v>0</v>
      </c>
      <c r="P61" s="5">
        <f t="shared" si="3"/>
        <v>0</v>
      </c>
      <c r="Q61" s="12"/>
      <c r="R61" s="12"/>
      <c r="S61" s="14"/>
    </row>
    <row r="62" spans="1:19" ht="15.75">
      <c r="A62" s="9" t="s">
        <v>85</v>
      </c>
      <c r="B62" s="10" t="s">
        <v>86</v>
      </c>
      <c r="C62" s="10"/>
      <c r="D62" s="12">
        <v>5</v>
      </c>
      <c r="E62" s="12">
        <v>0</v>
      </c>
      <c r="F62" s="12">
        <v>4</v>
      </c>
      <c r="G62" s="12">
        <v>0</v>
      </c>
      <c r="H62" s="12">
        <v>10</v>
      </c>
      <c r="I62" s="12">
        <v>5</v>
      </c>
      <c r="J62" s="13">
        <v>2</v>
      </c>
      <c r="K62" s="12">
        <v>0</v>
      </c>
      <c r="L62" s="12"/>
      <c r="M62" s="13">
        <v>-2</v>
      </c>
      <c r="N62" s="27">
        <v>5</v>
      </c>
      <c r="O62" s="48">
        <v>2</v>
      </c>
      <c r="P62" s="5">
        <f t="shared" si="3"/>
        <v>0</v>
      </c>
      <c r="Q62" s="12"/>
      <c r="R62" s="12"/>
      <c r="S62" s="14"/>
    </row>
    <row r="63" spans="1:19" ht="15.75">
      <c r="A63" s="3">
        <v>3</v>
      </c>
      <c r="B63" s="4" t="s">
        <v>87</v>
      </c>
      <c r="C63" s="4"/>
      <c r="D63" s="3">
        <f aca="true" t="shared" si="20" ref="D63:Q63">D64+D65+D66+D67+D68+D69+D70+D71+D72+D73</f>
        <v>173</v>
      </c>
      <c r="E63" s="3">
        <f t="shared" si="20"/>
        <v>0</v>
      </c>
      <c r="F63" s="3">
        <f t="shared" si="20"/>
        <v>126</v>
      </c>
      <c r="G63" s="3">
        <f t="shared" si="20"/>
        <v>0</v>
      </c>
      <c r="H63" s="3">
        <f t="shared" si="20"/>
        <v>40</v>
      </c>
      <c r="I63" s="3">
        <f t="shared" si="20"/>
        <v>148</v>
      </c>
      <c r="J63" s="5">
        <f t="shared" si="20"/>
        <v>11</v>
      </c>
      <c r="K63" s="3">
        <f t="shared" si="20"/>
        <v>0</v>
      </c>
      <c r="L63" s="3">
        <f t="shared" si="20"/>
        <v>25</v>
      </c>
      <c r="M63" s="5">
        <f t="shared" si="20"/>
        <v>-11</v>
      </c>
      <c r="N63" s="18">
        <f t="shared" si="20"/>
        <v>143</v>
      </c>
      <c r="O63" s="22">
        <f t="shared" si="20"/>
        <v>11</v>
      </c>
      <c r="P63" s="5">
        <f t="shared" si="3"/>
        <v>-30</v>
      </c>
      <c r="Q63" s="3">
        <f t="shared" si="20"/>
        <v>7</v>
      </c>
      <c r="R63" s="3"/>
      <c r="S63" s="14"/>
    </row>
    <row r="64" spans="1:19" ht="31.5">
      <c r="A64" s="14">
        <v>3.1</v>
      </c>
      <c r="B64" s="40" t="s">
        <v>23</v>
      </c>
      <c r="C64" s="40"/>
      <c r="D64" s="39">
        <v>17</v>
      </c>
      <c r="E64" s="39">
        <v>0</v>
      </c>
      <c r="F64" s="39">
        <v>15</v>
      </c>
      <c r="G64" s="39">
        <v>0</v>
      </c>
      <c r="H64" s="39">
        <v>2</v>
      </c>
      <c r="I64" s="39">
        <v>14</v>
      </c>
      <c r="J64" s="43">
        <v>1</v>
      </c>
      <c r="K64" s="39">
        <v>0</v>
      </c>
      <c r="L64" s="39">
        <f>D64-I64</f>
        <v>3</v>
      </c>
      <c r="M64" s="43">
        <v>-1</v>
      </c>
      <c r="N64" s="21">
        <v>14</v>
      </c>
      <c r="O64" s="44">
        <v>1</v>
      </c>
      <c r="P64" s="41">
        <f t="shared" si="3"/>
        <v>-3</v>
      </c>
      <c r="Q64" s="39"/>
      <c r="R64" s="39"/>
      <c r="S64" s="14" t="s">
        <v>208</v>
      </c>
    </row>
    <row r="65" spans="1:19" ht="31.5">
      <c r="A65" s="14">
        <v>3.2</v>
      </c>
      <c r="B65" s="40" t="s">
        <v>88</v>
      </c>
      <c r="C65" s="40"/>
      <c r="D65" s="39">
        <v>12</v>
      </c>
      <c r="E65" s="39">
        <v>0</v>
      </c>
      <c r="F65" s="39">
        <v>12</v>
      </c>
      <c r="G65" s="39">
        <v>0</v>
      </c>
      <c r="H65" s="39">
        <v>0</v>
      </c>
      <c r="I65" s="39">
        <v>16</v>
      </c>
      <c r="J65" s="43">
        <v>1</v>
      </c>
      <c r="K65" s="39">
        <v>0</v>
      </c>
      <c r="L65" s="39">
        <f>D65-I65</f>
        <v>-4</v>
      </c>
      <c r="M65" s="43">
        <v>-1</v>
      </c>
      <c r="N65" s="21">
        <v>16</v>
      </c>
      <c r="O65" s="44">
        <v>1</v>
      </c>
      <c r="P65" s="41">
        <f t="shared" si="3"/>
        <v>4</v>
      </c>
      <c r="Q65" s="39"/>
      <c r="R65" s="39"/>
      <c r="S65" s="14" t="s">
        <v>209</v>
      </c>
    </row>
    <row r="66" spans="1:19" ht="31.5">
      <c r="A66" s="14">
        <v>3.3</v>
      </c>
      <c r="B66" s="40" t="s">
        <v>26</v>
      </c>
      <c r="C66" s="40"/>
      <c r="D66" s="39">
        <v>13</v>
      </c>
      <c r="E66" s="39">
        <v>0</v>
      </c>
      <c r="F66" s="39">
        <v>3</v>
      </c>
      <c r="G66" s="39">
        <v>0</v>
      </c>
      <c r="H66" s="39">
        <v>5</v>
      </c>
      <c r="I66" s="39">
        <v>13</v>
      </c>
      <c r="J66" s="43">
        <v>1</v>
      </c>
      <c r="K66" s="39">
        <v>0</v>
      </c>
      <c r="L66" s="39"/>
      <c r="M66" s="43">
        <v>-1</v>
      </c>
      <c r="N66" s="21">
        <f>13-7</f>
        <v>6</v>
      </c>
      <c r="O66" s="44">
        <v>1</v>
      </c>
      <c r="P66" s="41">
        <f t="shared" si="3"/>
        <v>-7</v>
      </c>
      <c r="Q66" s="39"/>
      <c r="R66" s="39"/>
      <c r="S66" s="14" t="s">
        <v>210</v>
      </c>
    </row>
    <row r="67" spans="1:19" ht="31.5">
      <c r="A67" s="14">
        <v>3.4</v>
      </c>
      <c r="B67" s="40" t="s">
        <v>24</v>
      </c>
      <c r="C67" s="40"/>
      <c r="D67" s="39">
        <v>18</v>
      </c>
      <c r="E67" s="39">
        <v>0</v>
      </c>
      <c r="F67" s="39">
        <v>16</v>
      </c>
      <c r="G67" s="39">
        <v>0</v>
      </c>
      <c r="H67" s="39">
        <v>2</v>
      </c>
      <c r="I67" s="39">
        <v>15</v>
      </c>
      <c r="J67" s="43">
        <v>1</v>
      </c>
      <c r="K67" s="39">
        <v>0</v>
      </c>
      <c r="L67" s="39">
        <f aca="true" t="shared" si="21" ref="L67:L73">D67-I67</f>
        <v>3</v>
      </c>
      <c r="M67" s="43">
        <v>-1</v>
      </c>
      <c r="N67" s="21">
        <v>15</v>
      </c>
      <c r="O67" s="44">
        <v>1</v>
      </c>
      <c r="P67" s="41">
        <f t="shared" si="3"/>
        <v>-3</v>
      </c>
      <c r="Q67" s="39"/>
      <c r="R67" s="39"/>
      <c r="S67" s="14" t="s">
        <v>211</v>
      </c>
    </row>
    <row r="68" spans="1:19" ht="31.5">
      <c r="A68" s="14">
        <v>3.5</v>
      </c>
      <c r="B68" s="40" t="s">
        <v>89</v>
      </c>
      <c r="C68" s="40"/>
      <c r="D68" s="39">
        <v>19</v>
      </c>
      <c r="E68" s="39">
        <v>0</v>
      </c>
      <c r="F68" s="39">
        <v>17</v>
      </c>
      <c r="G68" s="39">
        <v>0</v>
      </c>
      <c r="H68" s="39">
        <v>4</v>
      </c>
      <c r="I68" s="39">
        <v>15</v>
      </c>
      <c r="J68" s="43">
        <v>1</v>
      </c>
      <c r="K68" s="39">
        <v>0</v>
      </c>
      <c r="L68" s="39">
        <f t="shared" si="21"/>
        <v>4</v>
      </c>
      <c r="M68" s="43">
        <v>-1</v>
      </c>
      <c r="N68" s="21">
        <v>17</v>
      </c>
      <c r="O68" s="44">
        <v>1</v>
      </c>
      <c r="P68" s="41">
        <f t="shared" si="3"/>
        <v>-2</v>
      </c>
      <c r="Q68" s="39">
        <v>2</v>
      </c>
      <c r="R68" s="39"/>
      <c r="S68" s="14" t="s">
        <v>212</v>
      </c>
    </row>
    <row r="69" spans="1:19" ht="47.25">
      <c r="A69" s="14">
        <v>3.6</v>
      </c>
      <c r="B69" s="40" t="s">
        <v>90</v>
      </c>
      <c r="C69" s="40"/>
      <c r="D69" s="39">
        <v>33</v>
      </c>
      <c r="E69" s="39">
        <v>0</v>
      </c>
      <c r="F69" s="39">
        <v>16</v>
      </c>
      <c r="G69" s="39">
        <v>0</v>
      </c>
      <c r="H69" s="39">
        <v>4</v>
      </c>
      <c r="I69" s="39">
        <v>16</v>
      </c>
      <c r="J69" s="43">
        <v>2</v>
      </c>
      <c r="K69" s="39">
        <v>0</v>
      </c>
      <c r="L69" s="39">
        <f t="shared" si="21"/>
        <v>17</v>
      </c>
      <c r="M69" s="43">
        <v>-2</v>
      </c>
      <c r="N69" s="21">
        <v>16</v>
      </c>
      <c r="O69" s="44">
        <v>2</v>
      </c>
      <c r="P69" s="41">
        <f t="shared" si="3"/>
        <v>-17</v>
      </c>
      <c r="Q69" s="39">
        <v>4</v>
      </c>
      <c r="R69" s="39"/>
      <c r="S69" s="14" t="s">
        <v>213</v>
      </c>
    </row>
    <row r="70" spans="1:19" ht="31.5">
      <c r="A70" s="14">
        <v>3.7</v>
      </c>
      <c r="B70" s="40" t="s">
        <v>91</v>
      </c>
      <c r="C70" s="40"/>
      <c r="D70" s="39">
        <v>15</v>
      </c>
      <c r="E70" s="39">
        <v>0</v>
      </c>
      <c r="F70" s="39">
        <v>10</v>
      </c>
      <c r="G70" s="39">
        <v>0</v>
      </c>
      <c r="H70" s="39">
        <v>1</v>
      </c>
      <c r="I70" s="39">
        <v>14</v>
      </c>
      <c r="J70" s="43">
        <v>1</v>
      </c>
      <c r="K70" s="39">
        <v>0</v>
      </c>
      <c r="L70" s="39">
        <f t="shared" si="21"/>
        <v>1</v>
      </c>
      <c r="M70" s="43">
        <f>E70-J70</f>
        <v>-1</v>
      </c>
      <c r="N70" s="21">
        <v>14</v>
      </c>
      <c r="O70" s="44">
        <v>1</v>
      </c>
      <c r="P70" s="41">
        <f aca="true" t="shared" si="22" ref="P70:P133">N70-D70</f>
        <v>-1</v>
      </c>
      <c r="Q70" s="39"/>
      <c r="R70" s="39"/>
      <c r="S70" s="14" t="s">
        <v>190</v>
      </c>
    </row>
    <row r="71" spans="1:19" ht="47.25">
      <c r="A71" s="14">
        <v>3.8</v>
      </c>
      <c r="B71" s="40" t="s">
        <v>30</v>
      </c>
      <c r="C71" s="40"/>
      <c r="D71" s="39">
        <v>18</v>
      </c>
      <c r="E71" s="39">
        <v>0</v>
      </c>
      <c r="F71" s="39">
        <v>12</v>
      </c>
      <c r="G71" s="39">
        <v>0</v>
      </c>
      <c r="H71" s="39">
        <v>5</v>
      </c>
      <c r="I71" s="39">
        <v>14</v>
      </c>
      <c r="J71" s="43">
        <v>1</v>
      </c>
      <c r="K71" s="39">
        <v>0</v>
      </c>
      <c r="L71" s="39">
        <f t="shared" si="21"/>
        <v>4</v>
      </c>
      <c r="M71" s="43">
        <f>E71-J71</f>
        <v>-1</v>
      </c>
      <c r="N71" s="21">
        <v>14</v>
      </c>
      <c r="O71" s="44">
        <v>1</v>
      </c>
      <c r="P71" s="41">
        <f t="shared" si="22"/>
        <v>-4</v>
      </c>
      <c r="Q71" s="39">
        <v>1</v>
      </c>
      <c r="R71" s="39"/>
      <c r="S71" s="14" t="s">
        <v>214</v>
      </c>
    </row>
    <row r="72" spans="1:19" ht="31.5">
      <c r="A72" s="14">
        <v>3.9</v>
      </c>
      <c r="B72" s="40" t="s">
        <v>92</v>
      </c>
      <c r="C72" s="40"/>
      <c r="D72" s="39">
        <v>11</v>
      </c>
      <c r="E72" s="39">
        <v>0</v>
      </c>
      <c r="F72" s="39">
        <v>11</v>
      </c>
      <c r="G72" s="39">
        <v>0</v>
      </c>
      <c r="H72" s="39">
        <v>5</v>
      </c>
      <c r="I72" s="39">
        <v>14</v>
      </c>
      <c r="J72" s="43">
        <v>1</v>
      </c>
      <c r="K72" s="39">
        <v>0</v>
      </c>
      <c r="L72" s="39">
        <f t="shared" si="21"/>
        <v>-3</v>
      </c>
      <c r="M72" s="43">
        <f>E72-J72</f>
        <v>-1</v>
      </c>
      <c r="N72" s="21">
        <v>14</v>
      </c>
      <c r="O72" s="44">
        <v>1</v>
      </c>
      <c r="P72" s="41">
        <f t="shared" si="22"/>
        <v>3</v>
      </c>
      <c r="Q72" s="39"/>
      <c r="R72" s="39"/>
      <c r="S72" s="14" t="s">
        <v>215</v>
      </c>
    </row>
    <row r="73" spans="1:19" ht="15.75">
      <c r="A73" s="46" t="s">
        <v>93</v>
      </c>
      <c r="B73" s="40" t="s">
        <v>33</v>
      </c>
      <c r="C73" s="40"/>
      <c r="D73" s="39">
        <v>17</v>
      </c>
      <c r="E73" s="39">
        <v>0</v>
      </c>
      <c r="F73" s="39">
        <v>14</v>
      </c>
      <c r="G73" s="39">
        <v>0</v>
      </c>
      <c r="H73" s="39">
        <v>12</v>
      </c>
      <c r="I73" s="39">
        <v>17</v>
      </c>
      <c r="J73" s="43">
        <v>1</v>
      </c>
      <c r="K73" s="39">
        <v>0</v>
      </c>
      <c r="L73" s="39">
        <f t="shared" si="21"/>
        <v>0</v>
      </c>
      <c r="M73" s="43">
        <f>E73-J73</f>
        <v>-1</v>
      </c>
      <c r="N73" s="21">
        <v>17</v>
      </c>
      <c r="O73" s="44">
        <v>1</v>
      </c>
      <c r="P73" s="5">
        <f t="shared" si="22"/>
        <v>0</v>
      </c>
      <c r="Q73" s="39"/>
      <c r="R73" s="39"/>
      <c r="S73" s="14"/>
    </row>
    <row r="74" spans="1:19" ht="26.25" customHeight="1">
      <c r="A74" s="35" t="s">
        <v>94</v>
      </c>
      <c r="B74" s="36" t="s">
        <v>95</v>
      </c>
      <c r="C74" s="35">
        <v>608</v>
      </c>
      <c r="D74" s="35">
        <f aca="true" t="shared" si="23" ref="D74:Q74">D75+D81+D131</f>
        <v>599</v>
      </c>
      <c r="E74" s="35">
        <f t="shared" si="23"/>
        <v>0</v>
      </c>
      <c r="F74" s="35">
        <f t="shared" si="23"/>
        <v>466</v>
      </c>
      <c r="G74" s="35">
        <f t="shared" si="23"/>
        <v>0</v>
      </c>
      <c r="H74" s="35">
        <f t="shared" si="23"/>
        <v>365</v>
      </c>
      <c r="I74" s="35">
        <f t="shared" si="23"/>
        <v>593</v>
      </c>
      <c r="J74" s="37">
        <f t="shared" si="23"/>
        <v>34</v>
      </c>
      <c r="K74" s="35">
        <f t="shared" si="23"/>
        <v>206</v>
      </c>
      <c r="L74" s="35">
        <f t="shared" si="23"/>
        <v>6</v>
      </c>
      <c r="M74" s="37">
        <f t="shared" si="23"/>
        <v>-34</v>
      </c>
      <c r="N74" s="18">
        <f t="shared" si="23"/>
        <v>611</v>
      </c>
      <c r="O74" s="22">
        <f t="shared" si="23"/>
        <v>34</v>
      </c>
      <c r="P74" s="37">
        <f t="shared" si="22"/>
        <v>12</v>
      </c>
      <c r="Q74" s="35">
        <f t="shared" si="23"/>
        <v>14</v>
      </c>
      <c r="R74" s="35">
        <f>N74-C74</f>
        <v>3</v>
      </c>
      <c r="S74" s="47"/>
    </row>
    <row r="75" spans="1:19" ht="15.75">
      <c r="A75" s="3">
        <v>1</v>
      </c>
      <c r="B75" s="4" t="s">
        <v>96</v>
      </c>
      <c r="C75" s="4"/>
      <c r="D75" s="3">
        <f aca="true" t="shared" si="24" ref="D75:Q75">D76+D77</f>
        <v>92</v>
      </c>
      <c r="E75" s="3">
        <f t="shared" si="24"/>
        <v>0</v>
      </c>
      <c r="F75" s="3">
        <f t="shared" si="24"/>
        <v>81</v>
      </c>
      <c r="G75" s="3">
        <f t="shared" si="24"/>
        <v>0</v>
      </c>
      <c r="H75" s="3">
        <f t="shared" si="24"/>
        <v>13</v>
      </c>
      <c r="I75" s="3">
        <f t="shared" si="24"/>
        <v>91</v>
      </c>
      <c r="J75" s="5">
        <f t="shared" si="24"/>
        <v>4</v>
      </c>
      <c r="K75" s="3">
        <f t="shared" si="24"/>
        <v>0</v>
      </c>
      <c r="L75" s="3">
        <f t="shared" si="24"/>
        <v>1</v>
      </c>
      <c r="M75" s="5">
        <f t="shared" si="24"/>
        <v>-4</v>
      </c>
      <c r="N75" s="18">
        <f>N76+N77+N78+N79+N80</f>
        <v>100</v>
      </c>
      <c r="O75" s="22">
        <f t="shared" si="24"/>
        <v>4</v>
      </c>
      <c r="P75" s="5">
        <f t="shared" si="22"/>
        <v>8</v>
      </c>
      <c r="Q75" s="3">
        <f t="shared" si="24"/>
        <v>1</v>
      </c>
      <c r="R75" s="3"/>
      <c r="S75" s="14"/>
    </row>
    <row r="76" spans="1:19" ht="15.75">
      <c r="A76" s="3">
        <v>1.1</v>
      </c>
      <c r="B76" s="4" t="s">
        <v>97</v>
      </c>
      <c r="C76" s="4"/>
      <c r="D76" s="15">
        <v>65</v>
      </c>
      <c r="E76" s="15">
        <v>0</v>
      </c>
      <c r="F76" s="15">
        <v>64</v>
      </c>
      <c r="G76" s="15">
        <v>0</v>
      </c>
      <c r="H76" s="15">
        <v>0</v>
      </c>
      <c r="I76" s="15">
        <v>65</v>
      </c>
      <c r="J76" s="16">
        <v>2</v>
      </c>
      <c r="K76" s="15">
        <v>0</v>
      </c>
      <c r="L76" s="15">
        <v>0</v>
      </c>
      <c r="M76" s="16">
        <v>-2</v>
      </c>
      <c r="N76" s="20">
        <v>65</v>
      </c>
      <c r="O76" s="28">
        <v>2</v>
      </c>
      <c r="P76" s="5">
        <f t="shared" si="22"/>
        <v>0</v>
      </c>
      <c r="Q76" s="15"/>
      <c r="R76" s="15"/>
      <c r="S76" s="14"/>
    </row>
    <row r="77" spans="1:19" ht="31.5">
      <c r="A77" s="3">
        <v>1.2</v>
      </c>
      <c r="B77" s="4" t="s">
        <v>98</v>
      </c>
      <c r="C77" s="4"/>
      <c r="D77" s="15">
        <v>27</v>
      </c>
      <c r="E77" s="15">
        <v>0</v>
      </c>
      <c r="F77" s="15">
        <v>17</v>
      </c>
      <c r="G77" s="15">
        <v>0</v>
      </c>
      <c r="H77" s="15">
        <v>13</v>
      </c>
      <c r="I77" s="15">
        <v>26</v>
      </c>
      <c r="J77" s="16">
        <v>2</v>
      </c>
      <c r="K77" s="15">
        <v>0</v>
      </c>
      <c r="L77" s="15">
        <f>D77-I77</f>
        <v>1</v>
      </c>
      <c r="M77" s="16">
        <v>-2</v>
      </c>
      <c r="N77" s="20">
        <v>26</v>
      </c>
      <c r="O77" s="28">
        <v>2</v>
      </c>
      <c r="P77" s="5">
        <f t="shared" si="22"/>
        <v>-1</v>
      </c>
      <c r="Q77" s="15">
        <v>1</v>
      </c>
      <c r="R77" s="15"/>
      <c r="S77" s="14" t="s">
        <v>190</v>
      </c>
    </row>
    <row r="78" spans="1:19" ht="47.25">
      <c r="A78" s="3">
        <v>1.3</v>
      </c>
      <c r="B78" s="4" t="s">
        <v>99</v>
      </c>
      <c r="C78" s="4"/>
      <c r="D78" s="49" t="s">
        <v>100</v>
      </c>
      <c r="E78" s="49"/>
      <c r="F78" s="49" t="s">
        <v>100</v>
      </c>
      <c r="G78" s="3"/>
      <c r="H78" s="3"/>
      <c r="I78" s="49">
        <v>0</v>
      </c>
      <c r="J78" s="5"/>
      <c r="K78" s="3"/>
      <c r="L78" s="49">
        <v>0</v>
      </c>
      <c r="M78" s="5"/>
      <c r="N78" s="29">
        <v>3</v>
      </c>
      <c r="O78" s="22"/>
      <c r="P78" s="5">
        <f t="shared" si="22"/>
        <v>3</v>
      </c>
      <c r="Q78" s="3"/>
      <c r="R78" s="3"/>
      <c r="S78" s="39" t="s">
        <v>194</v>
      </c>
    </row>
    <row r="79" spans="1:19" ht="31.5">
      <c r="A79" s="3">
        <v>1.4</v>
      </c>
      <c r="B79" s="4" t="s">
        <v>101</v>
      </c>
      <c r="C79" s="4"/>
      <c r="D79" s="49" t="s">
        <v>100</v>
      </c>
      <c r="E79" s="49"/>
      <c r="F79" s="49" t="s">
        <v>100</v>
      </c>
      <c r="G79" s="3"/>
      <c r="H79" s="3"/>
      <c r="I79" s="49">
        <v>0</v>
      </c>
      <c r="J79" s="5"/>
      <c r="K79" s="3"/>
      <c r="L79" s="49">
        <v>0</v>
      </c>
      <c r="M79" s="5"/>
      <c r="N79" s="29">
        <v>3</v>
      </c>
      <c r="O79" s="22"/>
      <c r="P79" s="5">
        <f t="shared" si="22"/>
        <v>3</v>
      </c>
      <c r="Q79" s="3"/>
      <c r="R79" s="3"/>
      <c r="S79" s="39" t="s">
        <v>191</v>
      </c>
    </row>
    <row r="80" spans="1:19" ht="31.5">
      <c r="A80" s="3">
        <v>1.5</v>
      </c>
      <c r="B80" s="4" t="s">
        <v>102</v>
      </c>
      <c r="C80" s="4"/>
      <c r="D80" s="49" t="s">
        <v>100</v>
      </c>
      <c r="E80" s="49"/>
      <c r="F80" s="49" t="s">
        <v>100</v>
      </c>
      <c r="G80" s="3"/>
      <c r="H80" s="3"/>
      <c r="I80" s="49">
        <v>0</v>
      </c>
      <c r="J80" s="5"/>
      <c r="K80" s="3"/>
      <c r="L80" s="49">
        <v>0</v>
      </c>
      <c r="M80" s="5"/>
      <c r="N80" s="29">
        <v>3</v>
      </c>
      <c r="O80" s="22"/>
      <c r="P80" s="5">
        <f t="shared" si="22"/>
        <v>3</v>
      </c>
      <c r="Q80" s="3"/>
      <c r="R80" s="3"/>
      <c r="S80" s="39" t="s">
        <v>191</v>
      </c>
    </row>
    <row r="81" spans="1:19" ht="15.75">
      <c r="A81" s="3">
        <v>2</v>
      </c>
      <c r="B81" s="4" t="s">
        <v>103</v>
      </c>
      <c r="C81" s="4"/>
      <c r="D81" s="3">
        <f>D82+D86+D91+D107+D112+D116+D118+D121+D123+D127+D130</f>
        <v>429</v>
      </c>
      <c r="E81" s="3">
        <f aca="true" t="shared" si="25" ref="E81:O81">E82+E86+E91+E107+E112+E116+E118+E121+E123+E127+E130</f>
        <v>0</v>
      </c>
      <c r="F81" s="3">
        <f t="shared" si="25"/>
        <v>331</v>
      </c>
      <c r="G81" s="3">
        <f t="shared" si="25"/>
        <v>0</v>
      </c>
      <c r="H81" s="3">
        <f t="shared" si="25"/>
        <v>323</v>
      </c>
      <c r="I81" s="3">
        <f t="shared" si="25"/>
        <v>430</v>
      </c>
      <c r="J81" s="5">
        <f t="shared" si="25"/>
        <v>30</v>
      </c>
      <c r="K81" s="3">
        <f t="shared" si="25"/>
        <v>206</v>
      </c>
      <c r="L81" s="3">
        <f t="shared" si="25"/>
        <v>-1</v>
      </c>
      <c r="M81" s="5">
        <f t="shared" si="25"/>
        <v>-30</v>
      </c>
      <c r="N81" s="18">
        <f t="shared" si="25"/>
        <v>433</v>
      </c>
      <c r="O81" s="22">
        <f t="shared" si="25"/>
        <v>30</v>
      </c>
      <c r="P81" s="5">
        <f t="shared" si="22"/>
        <v>4</v>
      </c>
      <c r="Q81" s="3">
        <f>Q82+Q86+Q91+Q107+Q112+Q116+Q118+Q121+Q123+Q127+Q130</f>
        <v>8</v>
      </c>
      <c r="R81" s="3"/>
      <c r="S81" s="14"/>
    </row>
    <row r="82" spans="1:19" ht="15.75">
      <c r="A82" s="3">
        <v>2.1</v>
      </c>
      <c r="B82" s="4" t="s">
        <v>104</v>
      </c>
      <c r="C82" s="4"/>
      <c r="D82" s="3">
        <f aca="true" t="shared" si="26" ref="D82:Q82">D83+D84+D85</f>
        <v>17</v>
      </c>
      <c r="E82" s="3">
        <f t="shared" si="26"/>
        <v>0</v>
      </c>
      <c r="F82" s="3">
        <f t="shared" si="26"/>
        <v>8</v>
      </c>
      <c r="G82" s="3">
        <f t="shared" si="26"/>
        <v>0</v>
      </c>
      <c r="H82" s="3">
        <f t="shared" si="26"/>
        <v>5</v>
      </c>
      <c r="I82" s="3">
        <f t="shared" si="26"/>
        <v>17</v>
      </c>
      <c r="J82" s="5">
        <f t="shared" si="26"/>
        <v>0</v>
      </c>
      <c r="K82" s="3">
        <f t="shared" si="26"/>
        <v>17</v>
      </c>
      <c r="L82" s="3">
        <f t="shared" si="26"/>
        <v>0</v>
      </c>
      <c r="M82" s="5">
        <f t="shared" si="26"/>
        <v>0</v>
      </c>
      <c r="N82" s="18">
        <f t="shared" si="26"/>
        <v>17</v>
      </c>
      <c r="O82" s="22">
        <f t="shared" si="26"/>
        <v>0</v>
      </c>
      <c r="P82" s="5">
        <f t="shared" si="22"/>
        <v>0</v>
      </c>
      <c r="Q82" s="3">
        <f t="shared" si="26"/>
        <v>0</v>
      </c>
      <c r="R82" s="3"/>
      <c r="S82" s="14"/>
    </row>
    <row r="83" spans="1:19" ht="15.75">
      <c r="A83" s="9" t="s">
        <v>71</v>
      </c>
      <c r="B83" s="10" t="s">
        <v>105</v>
      </c>
      <c r="C83" s="10"/>
      <c r="D83" s="12">
        <v>2</v>
      </c>
      <c r="E83" s="12">
        <v>0</v>
      </c>
      <c r="F83" s="12">
        <v>2</v>
      </c>
      <c r="G83" s="12">
        <v>0</v>
      </c>
      <c r="H83" s="12">
        <v>5</v>
      </c>
      <c r="I83" s="12">
        <v>2</v>
      </c>
      <c r="J83" s="13">
        <v>0</v>
      </c>
      <c r="K83" s="12">
        <v>2</v>
      </c>
      <c r="L83" s="15">
        <f>D83-I83</f>
        <v>0</v>
      </c>
      <c r="M83" s="13">
        <v>0</v>
      </c>
      <c r="N83" s="27">
        <v>2</v>
      </c>
      <c r="O83" s="48">
        <v>0</v>
      </c>
      <c r="P83" s="5">
        <f t="shared" si="22"/>
        <v>0</v>
      </c>
      <c r="Q83" s="12"/>
      <c r="R83" s="12"/>
      <c r="S83" s="14"/>
    </row>
    <row r="84" spans="1:19" ht="31.5">
      <c r="A84" s="9" t="s">
        <v>73</v>
      </c>
      <c r="B84" s="10" t="s">
        <v>106</v>
      </c>
      <c r="C84" s="10"/>
      <c r="D84" s="12">
        <v>11</v>
      </c>
      <c r="E84" s="12">
        <v>0</v>
      </c>
      <c r="F84" s="12">
        <v>4</v>
      </c>
      <c r="G84" s="12">
        <v>0</v>
      </c>
      <c r="H84" s="12">
        <v>0</v>
      </c>
      <c r="I84" s="12">
        <v>11</v>
      </c>
      <c r="J84" s="13">
        <v>0</v>
      </c>
      <c r="K84" s="12">
        <v>4</v>
      </c>
      <c r="L84" s="15">
        <f>D84-I84</f>
        <v>0</v>
      </c>
      <c r="M84" s="13">
        <v>0</v>
      </c>
      <c r="N84" s="27">
        <v>11</v>
      </c>
      <c r="O84" s="48">
        <v>0</v>
      </c>
      <c r="P84" s="5">
        <f t="shared" si="22"/>
        <v>0</v>
      </c>
      <c r="Q84" s="12"/>
      <c r="R84" s="12"/>
      <c r="S84" s="14"/>
    </row>
    <row r="85" spans="1:19" ht="31.5">
      <c r="A85" s="9" t="s">
        <v>75</v>
      </c>
      <c r="B85" s="10" t="s">
        <v>107</v>
      </c>
      <c r="C85" s="10"/>
      <c r="D85" s="12">
        <v>4</v>
      </c>
      <c r="E85" s="12">
        <v>0</v>
      </c>
      <c r="F85" s="12">
        <v>2</v>
      </c>
      <c r="G85" s="12">
        <v>0</v>
      </c>
      <c r="H85" s="12">
        <v>0</v>
      </c>
      <c r="I85" s="12">
        <v>4</v>
      </c>
      <c r="J85" s="13">
        <v>0</v>
      </c>
      <c r="K85" s="12">
        <v>11</v>
      </c>
      <c r="L85" s="15">
        <f>D85-I85</f>
        <v>0</v>
      </c>
      <c r="M85" s="13">
        <v>0</v>
      </c>
      <c r="N85" s="27">
        <v>4</v>
      </c>
      <c r="O85" s="48">
        <v>0</v>
      </c>
      <c r="P85" s="5">
        <f t="shared" si="22"/>
        <v>0</v>
      </c>
      <c r="Q85" s="12"/>
      <c r="R85" s="12"/>
      <c r="S85" s="14"/>
    </row>
    <row r="86" spans="1:19" ht="15.75">
      <c r="A86" s="3">
        <v>2.2</v>
      </c>
      <c r="B86" s="4" t="s">
        <v>108</v>
      </c>
      <c r="C86" s="4"/>
      <c r="D86" s="3">
        <f aca="true" t="shared" si="27" ref="D86:K86">SUM(D87:D90)</f>
        <v>23</v>
      </c>
      <c r="E86" s="3">
        <f t="shared" si="27"/>
        <v>0</v>
      </c>
      <c r="F86" s="3">
        <f t="shared" si="27"/>
        <v>21</v>
      </c>
      <c r="G86" s="3">
        <f t="shared" si="27"/>
        <v>0</v>
      </c>
      <c r="H86" s="3">
        <f t="shared" si="27"/>
        <v>23</v>
      </c>
      <c r="I86" s="3">
        <f t="shared" si="27"/>
        <v>23</v>
      </c>
      <c r="J86" s="5">
        <f t="shared" si="27"/>
        <v>2</v>
      </c>
      <c r="K86" s="3">
        <f t="shared" si="27"/>
        <v>0</v>
      </c>
      <c r="L86" s="3"/>
      <c r="M86" s="5">
        <f>SUM(M87:M90)</f>
        <v>-2</v>
      </c>
      <c r="N86" s="18">
        <f>SUM(N87:N90)</f>
        <v>23</v>
      </c>
      <c r="O86" s="22">
        <f>SUM(O87:O90)</f>
        <v>2</v>
      </c>
      <c r="P86" s="5">
        <f t="shared" si="22"/>
        <v>0</v>
      </c>
      <c r="Q86" s="3"/>
      <c r="R86" s="3"/>
      <c r="S86" s="14"/>
    </row>
    <row r="87" spans="1:19" ht="15.75">
      <c r="A87" s="9" t="s">
        <v>109</v>
      </c>
      <c r="B87" s="10" t="s">
        <v>110</v>
      </c>
      <c r="C87" s="10"/>
      <c r="D87" s="12">
        <v>12</v>
      </c>
      <c r="E87" s="12">
        <v>0</v>
      </c>
      <c r="F87" s="12">
        <v>10</v>
      </c>
      <c r="G87" s="12">
        <v>0</v>
      </c>
      <c r="H87" s="12">
        <v>12</v>
      </c>
      <c r="I87" s="12">
        <v>10</v>
      </c>
      <c r="J87" s="13">
        <v>1</v>
      </c>
      <c r="K87" s="12">
        <v>0</v>
      </c>
      <c r="L87" s="12">
        <f>D87-I87</f>
        <v>2</v>
      </c>
      <c r="M87" s="13">
        <f>E87-J87</f>
        <v>-1</v>
      </c>
      <c r="N87" s="27">
        <v>10</v>
      </c>
      <c r="O87" s="48">
        <v>1</v>
      </c>
      <c r="P87" s="5">
        <f t="shared" si="22"/>
        <v>-2</v>
      </c>
      <c r="Q87" s="12"/>
      <c r="R87" s="12"/>
      <c r="S87" s="65" t="s">
        <v>192</v>
      </c>
    </row>
    <row r="88" spans="1:19" ht="15.75">
      <c r="A88" s="9" t="s">
        <v>111</v>
      </c>
      <c r="B88" s="10" t="s">
        <v>112</v>
      </c>
      <c r="C88" s="10"/>
      <c r="D88" s="12">
        <v>4</v>
      </c>
      <c r="E88" s="12">
        <v>0</v>
      </c>
      <c r="F88" s="12">
        <v>4</v>
      </c>
      <c r="G88" s="12">
        <v>0</v>
      </c>
      <c r="H88" s="12">
        <v>4</v>
      </c>
      <c r="I88" s="12">
        <v>5</v>
      </c>
      <c r="J88" s="13">
        <v>1</v>
      </c>
      <c r="K88" s="12">
        <v>0</v>
      </c>
      <c r="L88" s="12">
        <f aca="true" t="shared" si="28" ref="L88:M103">D88-I88</f>
        <v>-1</v>
      </c>
      <c r="M88" s="13">
        <f>E88-J88</f>
        <v>-1</v>
      </c>
      <c r="N88" s="27">
        <v>5</v>
      </c>
      <c r="O88" s="48">
        <v>1</v>
      </c>
      <c r="P88" s="5">
        <f t="shared" si="22"/>
        <v>1</v>
      </c>
      <c r="Q88" s="12"/>
      <c r="R88" s="12"/>
      <c r="S88" s="66"/>
    </row>
    <row r="89" spans="1:19" ht="15.75">
      <c r="A89" s="9" t="s">
        <v>113</v>
      </c>
      <c r="B89" s="10" t="s">
        <v>114</v>
      </c>
      <c r="C89" s="10"/>
      <c r="D89" s="12">
        <v>4</v>
      </c>
      <c r="E89" s="12">
        <v>0</v>
      </c>
      <c r="F89" s="12">
        <v>4</v>
      </c>
      <c r="G89" s="12">
        <v>0</v>
      </c>
      <c r="H89" s="12">
        <v>4</v>
      </c>
      <c r="I89" s="12">
        <v>4</v>
      </c>
      <c r="J89" s="13">
        <v>0</v>
      </c>
      <c r="K89" s="12">
        <v>0</v>
      </c>
      <c r="L89" s="12">
        <f t="shared" si="28"/>
        <v>0</v>
      </c>
      <c r="M89" s="13">
        <f>E89-J89</f>
        <v>0</v>
      </c>
      <c r="N89" s="27">
        <v>4</v>
      </c>
      <c r="O89" s="48">
        <v>0</v>
      </c>
      <c r="P89" s="5">
        <f t="shared" si="22"/>
        <v>0</v>
      </c>
      <c r="Q89" s="12"/>
      <c r="R89" s="12"/>
      <c r="S89" s="66"/>
    </row>
    <row r="90" spans="1:19" ht="15.75">
      <c r="A90" s="9" t="s">
        <v>115</v>
      </c>
      <c r="B90" s="10" t="s">
        <v>116</v>
      </c>
      <c r="C90" s="10"/>
      <c r="D90" s="12">
        <v>3</v>
      </c>
      <c r="E90" s="12">
        <v>0</v>
      </c>
      <c r="F90" s="12">
        <v>3</v>
      </c>
      <c r="G90" s="12">
        <v>0</v>
      </c>
      <c r="H90" s="12">
        <v>3</v>
      </c>
      <c r="I90" s="12">
        <v>4</v>
      </c>
      <c r="J90" s="13">
        <v>0</v>
      </c>
      <c r="K90" s="12">
        <v>0</v>
      </c>
      <c r="L90" s="12">
        <f t="shared" si="28"/>
        <v>-1</v>
      </c>
      <c r="M90" s="13">
        <f>E90-J90</f>
        <v>0</v>
      </c>
      <c r="N90" s="27">
        <v>4</v>
      </c>
      <c r="O90" s="48">
        <v>0</v>
      </c>
      <c r="P90" s="5">
        <f t="shared" si="22"/>
        <v>1</v>
      </c>
      <c r="Q90" s="12"/>
      <c r="R90" s="12"/>
      <c r="S90" s="67"/>
    </row>
    <row r="91" spans="1:19" ht="31.5">
      <c r="A91" s="3">
        <v>2.3</v>
      </c>
      <c r="B91" s="4" t="s">
        <v>117</v>
      </c>
      <c r="C91" s="4"/>
      <c r="D91" s="3">
        <f aca="true" t="shared" si="29" ref="D91:Q91">SUM(D92:D106)</f>
        <v>300</v>
      </c>
      <c r="E91" s="3">
        <f t="shared" si="29"/>
        <v>0</v>
      </c>
      <c r="F91" s="3">
        <f t="shared" si="29"/>
        <v>224</v>
      </c>
      <c r="G91" s="3">
        <f t="shared" si="29"/>
        <v>0</v>
      </c>
      <c r="H91" s="3">
        <f t="shared" si="29"/>
        <v>77</v>
      </c>
      <c r="I91" s="3">
        <f t="shared" si="29"/>
        <v>293</v>
      </c>
      <c r="J91" s="5">
        <f t="shared" si="29"/>
        <v>13</v>
      </c>
      <c r="K91" s="3">
        <f t="shared" si="29"/>
        <v>0</v>
      </c>
      <c r="L91" s="3">
        <f t="shared" si="29"/>
        <v>7</v>
      </c>
      <c r="M91" s="5">
        <f t="shared" si="29"/>
        <v>-13</v>
      </c>
      <c r="N91" s="18">
        <f t="shared" si="29"/>
        <v>297</v>
      </c>
      <c r="O91" s="22">
        <f t="shared" si="29"/>
        <v>13</v>
      </c>
      <c r="P91" s="5">
        <f t="shared" si="22"/>
        <v>-3</v>
      </c>
      <c r="Q91" s="3">
        <f t="shared" si="29"/>
        <v>7</v>
      </c>
      <c r="R91" s="3"/>
      <c r="S91" s="14" t="s">
        <v>199</v>
      </c>
    </row>
    <row r="92" spans="1:19" ht="31.5">
      <c r="A92" s="9" t="s">
        <v>118</v>
      </c>
      <c r="B92" s="10" t="s">
        <v>119</v>
      </c>
      <c r="C92" s="10"/>
      <c r="D92" s="12">
        <v>5</v>
      </c>
      <c r="E92" s="12">
        <v>0</v>
      </c>
      <c r="F92" s="12">
        <v>3</v>
      </c>
      <c r="G92" s="12">
        <v>0</v>
      </c>
      <c r="H92" s="12">
        <v>2</v>
      </c>
      <c r="I92" s="12">
        <v>4</v>
      </c>
      <c r="J92" s="13">
        <v>1</v>
      </c>
      <c r="K92" s="12">
        <v>0</v>
      </c>
      <c r="L92" s="12">
        <f t="shared" si="28"/>
        <v>1</v>
      </c>
      <c r="M92" s="13">
        <f t="shared" si="28"/>
        <v>-1</v>
      </c>
      <c r="N92" s="27">
        <v>5</v>
      </c>
      <c r="O92" s="48">
        <v>1</v>
      </c>
      <c r="P92" s="5">
        <f t="shared" si="22"/>
        <v>0</v>
      </c>
      <c r="Q92" s="12">
        <v>1</v>
      </c>
      <c r="R92" s="12"/>
      <c r="S92" s="14"/>
    </row>
    <row r="93" spans="1:19" ht="15.75">
      <c r="A93" s="9" t="s">
        <v>120</v>
      </c>
      <c r="B93" s="10" t="s">
        <v>121</v>
      </c>
      <c r="C93" s="10"/>
      <c r="D93" s="12">
        <v>14</v>
      </c>
      <c r="E93" s="12">
        <v>0</v>
      </c>
      <c r="F93" s="12">
        <v>12</v>
      </c>
      <c r="G93" s="12">
        <v>0</v>
      </c>
      <c r="H93" s="12">
        <v>2</v>
      </c>
      <c r="I93" s="12">
        <v>13</v>
      </c>
      <c r="J93" s="13">
        <v>1</v>
      </c>
      <c r="K93" s="12">
        <v>0</v>
      </c>
      <c r="L93" s="12">
        <f t="shared" si="28"/>
        <v>1</v>
      </c>
      <c r="M93" s="13">
        <f t="shared" si="28"/>
        <v>-1</v>
      </c>
      <c r="N93" s="27">
        <v>14</v>
      </c>
      <c r="O93" s="48">
        <v>1</v>
      </c>
      <c r="P93" s="5">
        <f t="shared" si="22"/>
        <v>0</v>
      </c>
      <c r="Q93" s="12">
        <v>1</v>
      </c>
      <c r="R93" s="12"/>
      <c r="S93" s="14"/>
    </row>
    <row r="94" spans="1:19" ht="15.75">
      <c r="A94" s="9" t="s">
        <v>122</v>
      </c>
      <c r="B94" s="10" t="s">
        <v>123</v>
      </c>
      <c r="C94" s="10"/>
      <c r="D94" s="12">
        <v>13</v>
      </c>
      <c r="E94" s="12">
        <v>0</v>
      </c>
      <c r="F94" s="12">
        <v>9</v>
      </c>
      <c r="G94" s="12">
        <v>0</v>
      </c>
      <c r="H94" s="12">
        <v>5</v>
      </c>
      <c r="I94" s="12">
        <v>13</v>
      </c>
      <c r="J94" s="13">
        <v>1</v>
      </c>
      <c r="K94" s="12">
        <v>0</v>
      </c>
      <c r="L94" s="12">
        <f t="shared" si="28"/>
        <v>0</v>
      </c>
      <c r="M94" s="13">
        <f t="shared" si="28"/>
        <v>-1</v>
      </c>
      <c r="N94" s="27">
        <v>13</v>
      </c>
      <c r="O94" s="48">
        <v>1</v>
      </c>
      <c r="P94" s="5">
        <f t="shared" si="22"/>
        <v>0</v>
      </c>
      <c r="Q94" s="12">
        <v>0</v>
      </c>
      <c r="R94" s="12"/>
      <c r="S94" s="14"/>
    </row>
    <row r="95" spans="1:19" ht="31.5" customHeight="1">
      <c r="A95" s="9" t="s">
        <v>124</v>
      </c>
      <c r="B95" s="10" t="s">
        <v>125</v>
      </c>
      <c r="C95" s="10"/>
      <c r="D95" s="12">
        <v>24</v>
      </c>
      <c r="E95" s="12">
        <v>0</v>
      </c>
      <c r="F95" s="12">
        <v>19</v>
      </c>
      <c r="G95" s="12">
        <v>0</v>
      </c>
      <c r="H95" s="12">
        <v>5</v>
      </c>
      <c r="I95" s="12">
        <v>23</v>
      </c>
      <c r="J95" s="13">
        <v>1</v>
      </c>
      <c r="K95" s="12">
        <v>0</v>
      </c>
      <c r="L95" s="12">
        <f t="shared" si="28"/>
        <v>1</v>
      </c>
      <c r="M95" s="13">
        <f t="shared" si="28"/>
        <v>-1</v>
      </c>
      <c r="N95" s="27">
        <v>23</v>
      </c>
      <c r="O95" s="48">
        <v>1</v>
      </c>
      <c r="P95" s="5">
        <f t="shared" si="22"/>
        <v>-1</v>
      </c>
      <c r="Q95" s="12">
        <v>0</v>
      </c>
      <c r="R95" s="12"/>
      <c r="S95" s="14" t="s">
        <v>193</v>
      </c>
    </row>
    <row r="96" spans="1:19" ht="15.75">
      <c r="A96" s="9" t="s">
        <v>126</v>
      </c>
      <c r="B96" s="10" t="s">
        <v>127</v>
      </c>
      <c r="C96" s="10"/>
      <c r="D96" s="12">
        <v>21</v>
      </c>
      <c r="E96" s="12"/>
      <c r="F96" s="12">
        <v>19</v>
      </c>
      <c r="G96" s="12">
        <v>0</v>
      </c>
      <c r="H96" s="12">
        <v>2</v>
      </c>
      <c r="I96" s="12">
        <v>21</v>
      </c>
      <c r="J96" s="13">
        <v>1</v>
      </c>
      <c r="K96" s="12">
        <v>0</v>
      </c>
      <c r="L96" s="12"/>
      <c r="M96" s="13">
        <f t="shared" si="28"/>
        <v>-1</v>
      </c>
      <c r="N96" s="27">
        <v>21</v>
      </c>
      <c r="O96" s="48">
        <v>1</v>
      </c>
      <c r="P96" s="5">
        <f t="shared" si="22"/>
        <v>0</v>
      </c>
      <c r="Q96" s="12"/>
      <c r="R96" s="12"/>
      <c r="S96" s="14"/>
    </row>
    <row r="97" spans="1:19" ht="15.75">
      <c r="A97" s="9" t="s">
        <v>128</v>
      </c>
      <c r="B97" s="10" t="s">
        <v>129</v>
      </c>
      <c r="C97" s="10"/>
      <c r="D97" s="12">
        <v>14</v>
      </c>
      <c r="E97" s="12"/>
      <c r="F97" s="12">
        <v>12</v>
      </c>
      <c r="G97" s="12">
        <v>0</v>
      </c>
      <c r="H97" s="12">
        <v>2</v>
      </c>
      <c r="I97" s="12">
        <v>14</v>
      </c>
      <c r="J97" s="13">
        <v>1</v>
      </c>
      <c r="K97" s="12">
        <v>0</v>
      </c>
      <c r="L97" s="12"/>
      <c r="M97" s="13">
        <f t="shared" si="28"/>
        <v>-1</v>
      </c>
      <c r="N97" s="27">
        <v>14</v>
      </c>
      <c r="O97" s="48">
        <v>1</v>
      </c>
      <c r="P97" s="5">
        <f t="shared" si="22"/>
        <v>0</v>
      </c>
      <c r="Q97" s="12"/>
      <c r="R97" s="12"/>
      <c r="S97" s="14"/>
    </row>
    <row r="98" spans="1:19" ht="15.75">
      <c r="A98" s="9" t="s">
        <v>130</v>
      </c>
      <c r="B98" s="10" t="s">
        <v>131</v>
      </c>
      <c r="C98" s="10"/>
      <c r="D98" s="12">
        <v>23</v>
      </c>
      <c r="E98" s="12"/>
      <c r="F98" s="12">
        <v>22</v>
      </c>
      <c r="G98" s="12">
        <v>0</v>
      </c>
      <c r="H98" s="12">
        <v>2</v>
      </c>
      <c r="I98" s="12">
        <v>23</v>
      </c>
      <c r="J98" s="13">
        <v>1</v>
      </c>
      <c r="K98" s="12">
        <v>0</v>
      </c>
      <c r="L98" s="12"/>
      <c r="M98" s="13">
        <f t="shared" si="28"/>
        <v>-1</v>
      </c>
      <c r="N98" s="27">
        <v>23</v>
      </c>
      <c r="O98" s="48">
        <v>1</v>
      </c>
      <c r="P98" s="5">
        <f t="shared" si="22"/>
        <v>0</v>
      </c>
      <c r="Q98" s="12"/>
      <c r="R98" s="12"/>
      <c r="S98" s="14"/>
    </row>
    <row r="99" spans="1:19" ht="31.5" customHeight="1">
      <c r="A99" s="9" t="s">
        <v>132</v>
      </c>
      <c r="B99" s="10" t="s">
        <v>133</v>
      </c>
      <c r="C99" s="10"/>
      <c r="D99" s="12">
        <v>42</v>
      </c>
      <c r="E99" s="12"/>
      <c r="F99" s="12">
        <v>27</v>
      </c>
      <c r="G99" s="12">
        <v>0</v>
      </c>
      <c r="H99" s="12">
        <v>15</v>
      </c>
      <c r="I99" s="12">
        <v>41</v>
      </c>
      <c r="J99" s="13">
        <v>1</v>
      </c>
      <c r="K99" s="12">
        <v>0</v>
      </c>
      <c r="L99" s="12">
        <f aca="true" t="shared" si="30" ref="L99:M106">D99-I99</f>
        <v>1</v>
      </c>
      <c r="M99" s="13">
        <f t="shared" si="28"/>
        <v>-1</v>
      </c>
      <c r="N99" s="27">
        <v>41</v>
      </c>
      <c r="O99" s="48">
        <v>1</v>
      </c>
      <c r="P99" s="5">
        <f t="shared" si="22"/>
        <v>-1</v>
      </c>
      <c r="Q99" s="12">
        <v>1</v>
      </c>
      <c r="R99" s="12"/>
      <c r="S99" s="14" t="s">
        <v>193</v>
      </c>
    </row>
    <row r="100" spans="1:19" ht="31.5" customHeight="1">
      <c r="A100" s="9" t="s">
        <v>134</v>
      </c>
      <c r="B100" s="10" t="s">
        <v>135</v>
      </c>
      <c r="C100" s="10"/>
      <c r="D100" s="12">
        <v>23</v>
      </c>
      <c r="E100" s="12"/>
      <c r="F100" s="12">
        <v>17</v>
      </c>
      <c r="G100" s="12">
        <v>0</v>
      </c>
      <c r="H100" s="12">
        <v>6</v>
      </c>
      <c r="I100" s="12">
        <v>22</v>
      </c>
      <c r="J100" s="13">
        <v>1</v>
      </c>
      <c r="K100" s="12">
        <v>0</v>
      </c>
      <c r="L100" s="12">
        <f t="shared" si="30"/>
        <v>1</v>
      </c>
      <c r="M100" s="13">
        <f t="shared" si="28"/>
        <v>-1</v>
      </c>
      <c r="N100" s="27">
        <v>22</v>
      </c>
      <c r="O100" s="48">
        <v>1</v>
      </c>
      <c r="P100" s="5">
        <f t="shared" si="22"/>
        <v>-1</v>
      </c>
      <c r="Q100" s="12">
        <v>1</v>
      </c>
      <c r="R100" s="12"/>
      <c r="S100" s="14" t="s">
        <v>193</v>
      </c>
    </row>
    <row r="101" spans="1:19" ht="15.75">
      <c r="A101" s="9" t="s">
        <v>136</v>
      </c>
      <c r="B101" s="10" t="s">
        <v>137</v>
      </c>
      <c r="C101" s="10"/>
      <c r="D101" s="12">
        <v>29</v>
      </c>
      <c r="E101" s="12"/>
      <c r="F101" s="12">
        <v>19</v>
      </c>
      <c r="G101" s="12">
        <v>0</v>
      </c>
      <c r="H101" s="12">
        <v>10</v>
      </c>
      <c r="I101" s="12">
        <v>28</v>
      </c>
      <c r="J101" s="13">
        <v>1</v>
      </c>
      <c r="K101" s="12">
        <v>0</v>
      </c>
      <c r="L101" s="12">
        <f t="shared" si="30"/>
        <v>1</v>
      </c>
      <c r="M101" s="13">
        <f t="shared" si="28"/>
        <v>-1</v>
      </c>
      <c r="N101" s="27">
        <v>28</v>
      </c>
      <c r="O101" s="48">
        <v>1</v>
      </c>
      <c r="P101" s="5">
        <f t="shared" si="22"/>
        <v>-1</v>
      </c>
      <c r="Q101" s="12">
        <v>1</v>
      </c>
      <c r="R101" s="12"/>
      <c r="S101" s="14" t="s">
        <v>193</v>
      </c>
    </row>
    <row r="102" spans="1:19" ht="15.75">
      <c r="A102" s="9" t="s">
        <v>138</v>
      </c>
      <c r="B102" s="10" t="s">
        <v>139</v>
      </c>
      <c r="C102" s="10"/>
      <c r="D102" s="12">
        <v>46</v>
      </c>
      <c r="E102" s="12"/>
      <c r="F102" s="12">
        <v>35</v>
      </c>
      <c r="G102" s="12">
        <v>0</v>
      </c>
      <c r="H102" s="12">
        <v>12</v>
      </c>
      <c r="I102" s="12">
        <v>45</v>
      </c>
      <c r="J102" s="13">
        <v>1</v>
      </c>
      <c r="K102" s="12">
        <v>0</v>
      </c>
      <c r="L102" s="12">
        <f t="shared" si="30"/>
        <v>1</v>
      </c>
      <c r="M102" s="13">
        <f t="shared" si="28"/>
        <v>-1</v>
      </c>
      <c r="N102" s="27">
        <v>46</v>
      </c>
      <c r="O102" s="48">
        <v>1</v>
      </c>
      <c r="P102" s="5">
        <f t="shared" si="22"/>
        <v>0</v>
      </c>
      <c r="Q102" s="12">
        <v>1</v>
      </c>
      <c r="R102" s="12"/>
      <c r="S102" s="14"/>
    </row>
    <row r="103" spans="1:19" ht="47.25">
      <c r="A103" s="9" t="s">
        <v>140</v>
      </c>
      <c r="B103" s="10" t="s">
        <v>141</v>
      </c>
      <c r="C103" s="10"/>
      <c r="D103" s="12">
        <v>23</v>
      </c>
      <c r="E103" s="12"/>
      <c r="F103" s="12">
        <v>23</v>
      </c>
      <c r="G103" s="12">
        <v>0</v>
      </c>
      <c r="H103" s="12">
        <v>1</v>
      </c>
      <c r="I103" s="12">
        <v>24</v>
      </c>
      <c r="J103" s="13">
        <v>1</v>
      </c>
      <c r="K103" s="12">
        <v>0</v>
      </c>
      <c r="L103" s="12">
        <f t="shared" si="30"/>
        <v>-1</v>
      </c>
      <c r="M103" s="13">
        <f t="shared" si="28"/>
        <v>-1</v>
      </c>
      <c r="N103" s="27">
        <v>24</v>
      </c>
      <c r="O103" s="48">
        <v>1</v>
      </c>
      <c r="P103" s="5">
        <f t="shared" si="22"/>
        <v>1</v>
      </c>
      <c r="Q103" s="12"/>
      <c r="R103" s="12"/>
      <c r="S103" s="14" t="s">
        <v>216</v>
      </c>
    </row>
    <row r="104" spans="1:19" ht="15.75">
      <c r="A104" s="9" t="s">
        <v>142</v>
      </c>
      <c r="B104" s="10" t="s">
        <v>143</v>
      </c>
      <c r="C104" s="10"/>
      <c r="D104" s="12">
        <v>5</v>
      </c>
      <c r="E104" s="12"/>
      <c r="F104" s="12">
        <v>0</v>
      </c>
      <c r="G104" s="12">
        <v>0</v>
      </c>
      <c r="H104" s="12">
        <v>5</v>
      </c>
      <c r="I104" s="12">
        <v>4</v>
      </c>
      <c r="J104" s="13">
        <v>1</v>
      </c>
      <c r="K104" s="12">
        <v>0</v>
      </c>
      <c r="L104" s="12">
        <f t="shared" si="30"/>
        <v>1</v>
      </c>
      <c r="M104" s="13">
        <f t="shared" si="30"/>
        <v>-1</v>
      </c>
      <c r="N104" s="27">
        <v>5</v>
      </c>
      <c r="O104" s="48">
        <v>1</v>
      </c>
      <c r="P104" s="5">
        <f t="shared" si="22"/>
        <v>0</v>
      </c>
      <c r="Q104" s="12">
        <v>1</v>
      </c>
      <c r="R104" s="12"/>
      <c r="S104" s="14"/>
    </row>
    <row r="105" spans="1:19" ht="15.75">
      <c r="A105" s="9" t="s">
        <v>144</v>
      </c>
      <c r="B105" s="10" t="s">
        <v>145</v>
      </c>
      <c r="C105" s="10"/>
      <c r="D105" s="12">
        <v>5</v>
      </c>
      <c r="E105" s="12"/>
      <c r="F105" s="12">
        <v>1</v>
      </c>
      <c r="G105" s="12">
        <v>0</v>
      </c>
      <c r="H105" s="12">
        <v>4</v>
      </c>
      <c r="I105" s="12">
        <v>5</v>
      </c>
      <c r="J105" s="13">
        <v>0</v>
      </c>
      <c r="K105" s="12">
        <v>0</v>
      </c>
      <c r="L105" s="12">
        <v>0</v>
      </c>
      <c r="M105" s="13">
        <f t="shared" si="30"/>
        <v>0</v>
      </c>
      <c r="N105" s="27">
        <v>5</v>
      </c>
      <c r="O105" s="48">
        <v>0</v>
      </c>
      <c r="P105" s="5">
        <f t="shared" si="22"/>
        <v>0</v>
      </c>
      <c r="Q105" s="12"/>
      <c r="R105" s="12"/>
      <c r="S105" s="14"/>
    </row>
    <row r="106" spans="1:19" ht="15.75">
      <c r="A106" s="9" t="s">
        <v>146</v>
      </c>
      <c r="B106" s="10" t="s">
        <v>147</v>
      </c>
      <c r="C106" s="10"/>
      <c r="D106" s="12">
        <v>13</v>
      </c>
      <c r="E106" s="12"/>
      <c r="F106" s="12">
        <v>6</v>
      </c>
      <c r="G106" s="12">
        <v>0</v>
      </c>
      <c r="H106" s="12">
        <v>4</v>
      </c>
      <c r="I106" s="12">
        <v>13</v>
      </c>
      <c r="J106" s="13">
        <v>0</v>
      </c>
      <c r="K106" s="12">
        <v>0</v>
      </c>
      <c r="L106" s="12">
        <v>0</v>
      </c>
      <c r="M106" s="13">
        <f t="shared" si="30"/>
        <v>0</v>
      </c>
      <c r="N106" s="27">
        <v>13</v>
      </c>
      <c r="O106" s="48">
        <v>0</v>
      </c>
      <c r="P106" s="5">
        <f t="shared" si="22"/>
        <v>0</v>
      </c>
      <c r="Q106" s="12"/>
      <c r="R106" s="12"/>
      <c r="S106" s="14"/>
    </row>
    <row r="107" spans="1:19" ht="15.75">
      <c r="A107" s="3">
        <v>2.4</v>
      </c>
      <c r="B107" s="4" t="s">
        <v>148</v>
      </c>
      <c r="C107" s="4"/>
      <c r="D107" s="3">
        <f aca="true" t="shared" si="31" ref="D107:K107">SUM(D108:D111)</f>
        <v>36</v>
      </c>
      <c r="E107" s="3"/>
      <c r="F107" s="3">
        <f t="shared" si="31"/>
        <v>36</v>
      </c>
      <c r="G107" s="3">
        <f t="shared" si="31"/>
        <v>0</v>
      </c>
      <c r="H107" s="3">
        <f t="shared" si="31"/>
        <v>158</v>
      </c>
      <c r="I107" s="3">
        <f t="shared" si="31"/>
        <v>36</v>
      </c>
      <c r="J107" s="5">
        <f t="shared" si="31"/>
        <v>4</v>
      </c>
      <c r="K107" s="3">
        <f t="shared" si="31"/>
        <v>137</v>
      </c>
      <c r="L107" s="3"/>
      <c r="M107" s="5">
        <f>SUM(M108:M111)</f>
        <v>-4</v>
      </c>
      <c r="N107" s="18">
        <f>SUM(N108:N111)</f>
        <v>36</v>
      </c>
      <c r="O107" s="22">
        <f>SUM(O108:O111)</f>
        <v>4</v>
      </c>
      <c r="P107" s="5">
        <f t="shared" si="22"/>
        <v>0</v>
      </c>
      <c r="Q107" s="3"/>
      <c r="R107" s="3"/>
      <c r="S107" s="14"/>
    </row>
    <row r="108" spans="1:19" ht="15.75">
      <c r="A108" s="9" t="s">
        <v>149</v>
      </c>
      <c r="B108" s="10" t="s">
        <v>150</v>
      </c>
      <c r="C108" s="10"/>
      <c r="D108" s="12">
        <v>6</v>
      </c>
      <c r="E108" s="12"/>
      <c r="F108" s="12">
        <v>6</v>
      </c>
      <c r="G108" s="12">
        <v>0</v>
      </c>
      <c r="H108" s="12">
        <f>44-6</f>
        <v>38</v>
      </c>
      <c r="I108" s="12">
        <v>6</v>
      </c>
      <c r="J108" s="13">
        <v>1</v>
      </c>
      <c r="K108" s="12">
        <v>38</v>
      </c>
      <c r="L108" s="12"/>
      <c r="M108" s="13">
        <v>-1</v>
      </c>
      <c r="N108" s="27">
        <v>6</v>
      </c>
      <c r="O108" s="48">
        <v>1</v>
      </c>
      <c r="P108" s="5">
        <f t="shared" si="22"/>
        <v>0</v>
      </c>
      <c r="Q108" s="12"/>
      <c r="R108" s="12"/>
      <c r="S108" s="14"/>
    </row>
    <row r="109" spans="1:19" ht="31.5">
      <c r="A109" s="9" t="s">
        <v>151</v>
      </c>
      <c r="B109" s="10" t="s">
        <v>152</v>
      </c>
      <c r="C109" s="10"/>
      <c r="D109" s="12">
        <v>7</v>
      </c>
      <c r="E109" s="12"/>
      <c r="F109" s="12">
        <v>7</v>
      </c>
      <c r="G109" s="12">
        <v>0</v>
      </c>
      <c r="H109" s="12">
        <v>3</v>
      </c>
      <c r="I109" s="12">
        <v>7</v>
      </c>
      <c r="J109" s="13">
        <v>1</v>
      </c>
      <c r="K109" s="12">
        <v>0</v>
      </c>
      <c r="L109" s="12"/>
      <c r="M109" s="13">
        <v>-1</v>
      </c>
      <c r="N109" s="27">
        <v>7</v>
      </c>
      <c r="O109" s="48">
        <v>1</v>
      </c>
      <c r="P109" s="5">
        <f t="shared" si="22"/>
        <v>0</v>
      </c>
      <c r="Q109" s="12"/>
      <c r="R109" s="12"/>
      <c r="S109" s="14"/>
    </row>
    <row r="110" spans="1:19" ht="15.75">
      <c r="A110" s="9" t="s">
        <v>153</v>
      </c>
      <c r="B110" s="10" t="s">
        <v>154</v>
      </c>
      <c r="C110" s="10"/>
      <c r="D110" s="12">
        <v>18</v>
      </c>
      <c r="E110" s="12"/>
      <c r="F110" s="12">
        <v>18</v>
      </c>
      <c r="G110" s="12">
        <v>0</v>
      </c>
      <c r="H110" s="12">
        <v>99</v>
      </c>
      <c r="I110" s="12">
        <v>18</v>
      </c>
      <c r="J110" s="13">
        <v>1</v>
      </c>
      <c r="K110" s="12">
        <v>99</v>
      </c>
      <c r="L110" s="12"/>
      <c r="M110" s="13">
        <v>-1</v>
      </c>
      <c r="N110" s="27">
        <v>18</v>
      </c>
      <c r="O110" s="48">
        <v>1</v>
      </c>
      <c r="P110" s="5">
        <f t="shared" si="22"/>
        <v>0</v>
      </c>
      <c r="Q110" s="12"/>
      <c r="R110" s="12"/>
      <c r="S110" s="14"/>
    </row>
    <row r="111" spans="1:19" ht="15.75">
      <c r="A111" s="9" t="s">
        <v>155</v>
      </c>
      <c r="B111" s="10" t="s">
        <v>156</v>
      </c>
      <c r="C111" s="10"/>
      <c r="D111" s="12">
        <v>5</v>
      </c>
      <c r="E111" s="12"/>
      <c r="F111" s="12">
        <v>5</v>
      </c>
      <c r="G111" s="12">
        <v>0</v>
      </c>
      <c r="H111" s="12">
        <v>18</v>
      </c>
      <c r="I111" s="12">
        <v>5</v>
      </c>
      <c r="J111" s="13">
        <v>1</v>
      </c>
      <c r="K111" s="12">
        <v>0</v>
      </c>
      <c r="L111" s="12"/>
      <c r="M111" s="13">
        <v>-1</v>
      </c>
      <c r="N111" s="27">
        <v>5</v>
      </c>
      <c r="O111" s="48">
        <v>1</v>
      </c>
      <c r="P111" s="5">
        <f t="shared" si="22"/>
        <v>0</v>
      </c>
      <c r="Q111" s="12"/>
      <c r="R111" s="12"/>
      <c r="S111" s="14"/>
    </row>
    <row r="112" spans="1:19" ht="15.75">
      <c r="A112" s="3">
        <v>2.5</v>
      </c>
      <c r="B112" s="4" t="s">
        <v>157</v>
      </c>
      <c r="C112" s="4"/>
      <c r="D112" s="3">
        <f aca="true" t="shared" si="32" ref="D112:Q112">SUM(D113:D115)</f>
        <v>12</v>
      </c>
      <c r="E112" s="3">
        <f t="shared" si="32"/>
        <v>0</v>
      </c>
      <c r="F112" s="3">
        <f t="shared" si="32"/>
        <v>8</v>
      </c>
      <c r="G112" s="3">
        <f t="shared" si="32"/>
        <v>0</v>
      </c>
      <c r="H112" s="3">
        <f t="shared" si="32"/>
        <v>17</v>
      </c>
      <c r="I112" s="3">
        <f t="shared" si="32"/>
        <v>14</v>
      </c>
      <c r="J112" s="5">
        <f t="shared" si="32"/>
        <v>1</v>
      </c>
      <c r="K112" s="3">
        <f t="shared" si="32"/>
        <v>16</v>
      </c>
      <c r="L112" s="3">
        <f t="shared" si="32"/>
        <v>-2</v>
      </c>
      <c r="M112" s="5">
        <f t="shared" si="32"/>
        <v>-1</v>
      </c>
      <c r="N112" s="18">
        <f t="shared" si="32"/>
        <v>12</v>
      </c>
      <c r="O112" s="22">
        <f t="shared" si="32"/>
        <v>1</v>
      </c>
      <c r="P112" s="5">
        <f t="shared" si="22"/>
        <v>0</v>
      </c>
      <c r="Q112" s="3">
        <f t="shared" si="32"/>
        <v>0</v>
      </c>
      <c r="R112" s="3"/>
      <c r="S112" s="14"/>
    </row>
    <row r="113" spans="1:19" ht="31.5">
      <c r="A113" s="9" t="s">
        <v>158</v>
      </c>
      <c r="B113" s="10" t="s">
        <v>159</v>
      </c>
      <c r="C113" s="10"/>
      <c r="D113" s="12">
        <v>9</v>
      </c>
      <c r="E113" s="12">
        <v>0</v>
      </c>
      <c r="F113" s="12">
        <v>7</v>
      </c>
      <c r="G113" s="12">
        <v>0</v>
      </c>
      <c r="H113" s="12">
        <v>6</v>
      </c>
      <c r="I113" s="12">
        <v>9</v>
      </c>
      <c r="J113" s="13">
        <v>1</v>
      </c>
      <c r="K113" s="12">
        <v>5</v>
      </c>
      <c r="L113" s="12">
        <v>0</v>
      </c>
      <c r="M113" s="13">
        <v>-1</v>
      </c>
      <c r="N113" s="27">
        <v>9</v>
      </c>
      <c r="O113" s="48">
        <v>1</v>
      </c>
      <c r="P113" s="5">
        <f t="shared" si="22"/>
        <v>0</v>
      </c>
      <c r="Q113" s="12"/>
      <c r="R113" s="12"/>
      <c r="S113" s="14"/>
    </row>
    <row r="114" spans="1:19" ht="31.5">
      <c r="A114" s="9" t="s">
        <v>160</v>
      </c>
      <c r="B114" s="10" t="s">
        <v>161</v>
      </c>
      <c r="C114" s="10"/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2</v>
      </c>
      <c r="J114" s="13">
        <v>0</v>
      </c>
      <c r="K114" s="12">
        <v>0</v>
      </c>
      <c r="L114" s="12">
        <v>-2</v>
      </c>
      <c r="M114" s="13">
        <v>0</v>
      </c>
      <c r="N114" s="27">
        <v>0</v>
      </c>
      <c r="O114" s="48">
        <v>0</v>
      </c>
      <c r="P114" s="5">
        <f t="shared" si="22"/>
        <v>0</v>
      </c>
      <c r="Q114" s="12"/>
      <c r="R114" s="12"/>
      <c r="S114" s="14"/>
    </row>
    <row r="115" spans="1:19" ht="15.75">
      <c r="A115" s="9" t="s">
        <v>162</v>
      </c>
      <c r="B115" s="10" t="s">
        <v>163</v>
      </c>
      <c r="C115" s="10"/>
      <c r="D115" s="12">
        <v>3</v>
      </c>
      <c r="E115" s="12">
        <v>0</v>
      </c>
      <c r="F115" s="12">
        <v>1</v>
      </c>
      <c r="G115" s="12">
        <v>0</v>
      </c>
      <c r="H115" s="12">
        <v>11</v>
      </c>
      <c r="I115" s="12">
        <v>3</v>
      </c>
      <c r="J115" s="13">
        <v>0</v>
      </c>
      <c r="K115" s="12">
        <v>11</v>
      </c>
      <c r="L115" s="12"/>
      <c r="M115" s="13">
        <v>0</v>
      </c>
      <c r="N115" s="27">
        <v>3</v>
      </c>
      <c r="O115" s="48">
        <v>0</v>
      </c>
      <c r="P115" s="5">
        <f t="shared" si="22"/>
        <v>0</v>
      </c>
      <c r="Q115" s="12"/>
      <c r="R115" s="12"/>
      <c r="S115" s="14"/>
    </row>
    <row r="116" spans="1:19" ht="15.75">
      <c r="A116" s="3">
        <v>2.6</v>
      </c>
      <c r="B116" s="4" t="s">
        <v>164</v>
      </c>
      <c r="C116" s="4"/>
      <c r="D116" s="3">
        <f aca="true" t="shared" si="33" ref="D116:K116">D117</f>
        <v>3</v>
      </c>
      <c r="E116" s="3">
        <f t="shared" si="33"/>
        <v>0</v>
      </c>
      <c r="F116" s="3">
        <f t="shared" si="33"/>
        <v>3</v>
      </c>
      <c r="G116" s="3">
        <f t="shared" si="33"/>
        <v>0</v>
      </c>
      <c r="H116" s="3">
        <f t="shared" si="33"/>
        <v>1</v>
      </c>
      <c r="I116" s="3">
        <f t="shared" si="33"/>
        <v>3</v>
      </c>
      <c r="J116" s="5">
        <f t="shared" si="33"/>
        <v>1</v>
      </c>
      <c r="K116" s="3">
        <f t="shared" si="33"/>
        <v>0</v>
      </c>
      <c r="L116" s="3"/>
      <c r="M116" s="5">
        <f>M117</f>
        <v>-1</v>
      </c>
      <c r="N116" s="18">
        <f>N117</f>
        <v>3</v>
      </c>
      <c r="O116" s="22">
        <f>O117</f>
        <v>1</v>
      </c>
      <c r="P116" s="5">
        <f t="shared" si="22"/>
        <v>0</v>
      </c>
      <c r="Q116" s="3"/>
      <c r="R116" s="3"/>
      <c r="S116" s="14"/>
    </row>
    <row r="117" spans="1:19" ht="31.5">
      <c r="A117" s="9" t="s">
        <v>165</v>
      </c>
      <c r="B117" s="10" t="s">
        <v>166</v>
      </c>
      <c r="C117" s="10"/>
      <c r="D117" s="12">
        <v>3</v>
      </c>
      <c r="E117" s="12">
        <v>0</v>
      </c>
      <c r="F117" s="12">
        <v>3</v>
      </c>
      <c r="G117" s="12">
        <v>0</v>
      </c>
      <c r="H117" s="12">
        <v>1</v>
      </c>
      <c r="I117" s="12">
        <v>3</v>
      </c>
      <c r="J117" s="13">
        <v>1</v>
      </c>
      <c r="K117" s="12">
        <v>0</v>
      </c>
      <c r="L117" s="12"/>
      <c r="M117" s="13">
        <v>-1</v>
      </c>
      <c r="N117" s="27">
        <v>3</v>
      </c>
      <c r="O117" s="48">
        <v>1</v>
      </c>
      <c r="P117" s="5">
        <f t="shared" si="22"/>
        <v>0</v>
      </c>
      <c r="Q117" s="12"/>
      <c r="R117" s="12"/>
      <c r="S117" s="14"/>
    </row>
    <row r="118" spans="1:19" ht="15.75">
      <c r="A118" s="3">
        <v>2.7</v>
      </c>
      <c r="B118" s="4" t="s">
        <v>167</v>
      </c>
      <c r="C118" s="4"/>
      <c r="D118" s="3">
        <f aca="true" t="shared" si="34" ref="D118:K118">SUM(D119:D120)</f>
        <v>14</v>
      </c>
      <c r="E118" s="3">
        <f t="shared" si="34"/>
        <v>0</v>
      </c>
      <c r="F118" s="3">
        <f t="shared" si="34"/>
        <v>11</v>
      </c>
      <c r="G118" s="3">
        <f t="shared" si="34"/>
        <v>0</v>
      </c>
      <c r="H118" s="3">
        <f t="shared" si="34"/>
        <v>13</v>
      </c>
      <c r="I118" s="3">
        <f t="shared" si="34"/>
        <v>13</v>
      </c>
      <c r="J118" s="5">
        <f t="shared" si="34"/>
        <v>4</v>
      </c>
      <c r="K118" s="3">
        <f t="shared" si="34"/>
        <v>10</v>
      </c>
      <c r="L118" s="3"/>
      <c r="M118" s="5">
        <f>SUM(M119:M120)</f>
        <v>-4</v>
      </c>
      <c r="N118" s="18">
        <f>SUM(N119:N120)</f>
        <v>14</v>
      </c>
      <c r="O118" s="22">
        <f>SUM(O119:O120)</f>
        <v>4</v>
      </c>
      <c r="P118" s="5">
        <f t="shared" si="22"/>
        <v>0</v>
      </c>
      <c r="Q118" s="3"/>
      <c r="R118" s="3"/>
      <c r="S118" s="14"/>
    </row>
    <row r="119" spans="1:19" ht="31.5">
      <c r="A119" s="9" t="s">
        <v>168</v>
      </c>
      <c r="B119" s="10" t="s">
        <v>169</v>
      </c>
      <c r="C119" s="10"/>
      <c r="D119" s="12">
        <v>5</v>
      </c>
      <c r="E119" s="12">
        <v>0</v>
      </c>
      <c r="F119" s="12">
        <v>3</v>
      </c>
      <c r="G119" s="12">
        <v>0</v>
      </c>
      <c r="H119" s="12">
        <v>2</v>
      </c>
      <c r="I119" s="12">
        <v>3</v>
      </c>
      <c r="J119" s="13">
        <v>3</v>
      </c>
      <c r="K119" s="12">
        <v>0</v>
      </c>
      <c r="L119" s="12">
        <f>D119-I119</f>
        <v>2</v>
      </c>
      <c r="M119" s="13">
        <f>E119-J119</f>
        <v>-3</v>
      </c>
      <c r="N119" s="27">
        <v>5</v>
      </c>
      <c r="O119" s="48">
        <v>3</v>
      </c>
      <c r="P119" s="5">
        <f t="shared" si="22"/>
        <v>0</v>
      </c>
      <c r="Q119" s="12"/>
      <c r="R119" s="12"/>
      <c r="S119" s="14"/>
    </row>
    <row r="120" spans="1:19" ht="15.75">
      <c r="A120" s="9" t="s">
        <v>170</v>
      </c>
      <c r="B120" s="10" t="s">
        <v>171</v>
      </c>
      <c r="C120" s="10"/>
      <c r="D120" s="12">
        <v>9</v>
      </c>
      <c r="E120" s="12">
        <v>0</v>
      </c>
      <c r="F120" s="12">
        <v>8</v>
      </c>
      <c r="G120" s="12">
        <v>0</v>
      </c>
      <c r="H120" s="12">
        <v>11</v>
      </c>
      <c r="I120" s="12">
        <v>10</v>
      </c>
      <c r="J120" s="13">
        <v>1</v>
      </c>
      <c r="K120" s="12">
        <v>10</v>
      </c>
      <c r="L120" s="12">
        <v>-1</v>
      </c>
      <c r="M120" s="13">
        <v>-1</v>
      </c>
      <c r="N120" s="27">
        <v>9</v>
      </c>
      <c r="O120" s="48">
        <v>1</v>
      </c>
      <c r="P120" s="5">
        <f t="shared" si="22"/>
        <v>0</v>
      </c>
      <c r="Q120" s="12"/>
      <c r="R120" s="12"/>
      <c r="S120" s="14"/>
    </row>
    <row r="121" spans="1:19" ht="15.75">
      <c r="A121" s="3">
        <v>2.8</v>
      </c>
      <c r="B121" s="4" t="s">
        <v>172</v>
      </c>
      <c r="C121" s="4"/>
      <c r="D121" s="3">
        <f aca="true" t="shared" si="35" ref="D121:K121">D122</f>
        <v>7</v>
      </c>
      <c r="E121" s="3">
        <f t="shared" si="35"/>
        <v>0</v>
      </c>
      <c r="F121" s="3">
        <f t="shared" si="35"/>
        <v>8</v>
      </c>
      <c r="G121" s="3">
        <f t="shared" si="35"/>
        <v>0</v>
      </c>
      <c r="H121" s="3">
        <f t="shared" si="35"/>
        <v>3</v>
      </c>
      <c r="I121" s="3">
        <f t="shared" si="35"/>
        <v>8</v>
      </c>
      <c r="J121" s="5">
        <f t="shared" si="35"/>
        <v>1</v>
      </c>
      <c r="K121" s="3">
        <f t="shared" si="35"/>
        <v>0</v>
      </c>
      <c r="L121" s="3"/>
      <c r="M121" s="5">
        <f>M122</f>
        <v>-1</v>
      </c>
      <c r="N121" s="18">
        <f>N122</f>
        <v>8</v>
      </c>
      <c r="O121" s="22">
        <f>O122</f>
        <v>1</v>
      </c>
      <c r="P121" s="5">
        <f t="shared" si="22"/>
        <v>1</v>
      </c>
      <c r="Q121" s="3"/>
      <c r="R121" s="3"/>
      <c r="S121" s="14"/>
    </row>
    <row r="122" spans="1:19" ht="31.5">
      <c r="A122" s="9" t="s">
        <v>173</v>
      </c>
      <c r="B122" s="10" t="s">
        <v>174</v>
      </c>
      <c r="C122" s="10"/>
      <c r="D122" s="12">
        <v>7</v>
      </c>
      <c r="E122" s="12">
        <v>0</v>
      </c>
      <c r="F122" s="12">
        <v>8</v>
      </c>
      <c r="G122" s="12">
        <v>0</v>
      </c>
      <c r="H122" s="12">
        <v>3</v>
      </c>
      <c r="I122" s="12">
        <v>8</v>
      </c>
      <c r="J122" s="13">
        <v>1</v>
      </c>
      <c r="K122" s="12">
        <v>0</v>
      </c>
      <c r="L122" s="12">
        <v>-1</v>
      </c>
      <c r="M122" s="13">
        <v>-1</v>
      </c>
      <c r="N122" s="27">
        <v>8</v>
      </c>
      <c r="O122" s="48">
        <v>1</v>
      </c>
      <c r="P122" s="5">
        <f t="shared" si="22"/>
        <v>1</v>
      </c>
      <c r="Q122" s="12"/>
      <c r="R122" s="12"/>
      <c r="S122" s="14" t="s">
        <v>195</v>
      </c>
    </row>
    <row r="123" spans="1:19" ht="31.5">
      <c r="A123" s="3">
        <v>2.9</v>
      </c>
      <c r="B123" s="4" t="s">
        <v>175</v>
      </c>
      <c r="C123" s="4"/>
      <c r="D123" s="3">
        <f aca="true" t="shared" si="36" ref="D123:O123">SUM(D124:D126)</f>
        <v>3</v>
      </c>
      <c r="E123" s="3">
        <f t="shared" si="36"/>
        <v>0</v>
      </c>
      <c r="F123" s="3">
        <f t="shared" si="36"/>
        <v>3</v>
      </c>
      <c r="G123" s="3">
        <f t="shared" si="36"/>
        <v>0</v>
      </c>
      <c r="H123" s="3">
        <f t="shared" si="36"/>
        <v>22</v>
      </c>
      <c r="I123" s="3">
        <f t="shared" si="36"/>
        <v>10</v>
      </c>
      <c r="J123" s="5">
        <f t="shared" si="36"/>
        <v>3</v>
      </c>
      <c r="K123" s="3">
        <f t="shared" si="36"/>
        <v>22</v>
      </c>
      <c r="L123" s="3">
        <f t="shared" si="36"/>
        <v>-7</v>
      </c>
      <c r="M123" s="5">
        <f t="shared" si="36"/>
        <v>-3</v>
      </c>
      <c r="N123" s="18">
        <f t="shared" si="36"/>
        <v>10</v>
      </c>
      <c r="O123" s="22">
        <f t="shared" si="36"/>
        <v>3</v>
      </c>
      <c r="P123" s="5">
        <f t="shared" si="22"/>
        <v>7</v>
      </c>
      <c r="Q123" s="3"/>
      <c r="R123" s="3"/>
      <c r="S123" s="14" t="s">
        <v>217</v>
      </c>
    </row>
    <row r="124" spans="1:19" s="2" customFormat="1" ht="46.5" customHeight="1">
      <c r="A124" s="9" t="s">
        <v>176</v>
      </c>
      <c r="B124" s="10" t="s">
        <v>177</v>
      </c>
      <c r="C124" s="10"/>
      <c r="D124" s="12">
        <v>3</v>
      </c>
      <c r="E124" s="12">
        <v>0</v>
      </c>
      <c r="F124" s="12">
        <v>3</v>
      </c>
      <c r="G124" s="12">
        <v>0</v>
      </c>
      <c r="H124" s="12">
        <v>22</v>
      </c>
      <c r="I124" s="12">
        <v>4</v>
      </c>
      <c r="J124" s="13">
        <v>0</v>
      </c>
      <c r="K124" s="12">
        <v>22</v>
      </c>
      <c r="L124" s="12">
        <v>-1</v>
      </c>
      <c r="M124" s="13">
        <v>0</v>
      </c>
      <c r="N124" s="27">
        <v>4</v>
      </c>
      <c r="O124" s="48">
        <v>0</v>
      </c>
      <c r="P124" s="8">
        <f t="shared" si="22"/>
        <v>1</v>
      </c>
      <c r="Q124" s="12"/>
      <c r="R124" s="12"/>
      <c r="S124" s="14" t="s">
        <v>195</v>
      </c>
    </row>
    <row r="125" spans="1:19" s="2" customFormat="1" ht="55.5" customHeight="1">
      <c r="A125" s="9" t="s">
        <v>178</v>
      </c>
      <c r="B125" s="10" t="s">
        <v>179</v>
      </c>
      <c r="C125" s="10"/>
      <c r="D125" s="12"/>
      <c r="E125" s="12"/>
      <c r="F125" s="12"/>
      <c r="G125" s="12"/>
      <c r="H125" s="12"/>
      <c r="I125" s="12">
        <v>6</v>
      </c>
      <c r="J125" s="13">
        <v>3</v>
      </c>
      <c r="K125" s="12">
        <v>0</v>
      </c>
      <c r="L125" s="12">
        <v>-6</v>
      </c>
      <c r="M125" s="13">
        <v>-3</v>
      </c>
      <c r="N125" s="27">
        <v>6</v>
      </c>
      <c r="O125" s="48">
        <v>3</v>
      </c>
      <c r="P125" s="8">
        <f t="shared" si="22"/>
        <v>6</v>
      </c>
      <c r="Q125" s="12"/>
      <c r="R125" s="12"/>
      <c r="S125" s="14" t="s">
        <v>196</v>
      </c>
    </row>
    <row r="126" spans="1:19" ht="31.5">
      <c r="A126" s="9" t="s">
        <v>180</v>
      </c>
      <c r="B126" s="10" t="s">
        <v>181</v>
      </c>
      <c r="C126" s="10"/>
      <c r="D126" s="12"/>
      <c r="E126" s="12"/>
      <c r="F126" s="12"/>
      <c r="G126" s="12"/>
      <c r="H126" s="12"/>
      <c r="I126" s="12"/>
      <c r="J126" s="13">
        <v>0</v>
      </c>
      <c r="K126" s="12"/>
      <c r="L126" s="12"/>
      <c r="M126" s="13"/>
      <c r="N126" s="27"/>
      <c r="O126" s="48"/>
      <c r="P126" s="5">
        <f t="shared" si="22"/>
        <v>0</v>
      </c>
      <c r="Q126" s="12"/>
      <c r="R126" s="12"/>
      <c r="S126" s="14"/>
    </row>
    <row r="127" spans="1:19" ht="15.75">
      <c r="A127" s="49" t="s">
        <v>182</v>
      </c>
      <c r="B127" s="4" t="s">
        <v>183</v>
      </c>
      <c r="C127" s="4"/>
      <c r="D127" s="3">
        <f aca="true" t="shared" si="37" ref="D127:Q127">SUM(D128:D129)</f>
        <v>12</v>
      </c>
      <c r="E127" s="3">
        <f t="shared" si="37"/>
        <v>0</v>
      </c>
      <c r="F127" s="3">
        <f t="shared" si="37"/>
        <v>9</v>
      </c>
      <c r="G127" s="3">
        <f t="shared" si="37"/>
        <v>0</v>
      </c>
      <c r="H127" s="3">
        <f t="shared" si="37"/>
        <v>3</v>
      </c>
      <c r="I127" s="3">
        <f t="shared" si="37"/>
        <v>11</v>
      </c>
      <c r="J127" s="5">
        <f t="shared" si="37"/>
        <v>1</v>
      </c>
      <c r="K127" s="3">
        <f t="shared" si="37"/>
        <v>4</v>
      </c>
      <c r="L127" s="3">
        <f t="shared" si="37"/>
        <v>1</v>
      </c>
      <c r="M127" s="5">
        <f t="shared" si="37"/>
        <v>-1</v>
      </c>
      <c r="N127" s="18">
        <f t="shared" si="37"/>
        <v>11</v>
      </c>
      <c r="O127" s="22">
        <f t="shared" si="37"/>
        <v>1</v>
      </c>
      <c r="P127" s="5">
        <f t="shared" si="22"/>
        <v>-1</v>
      </c>
      <c r="Q127" s="3">
        <f t="shared" si="37"/>
        <v>1</v>
      </c>
      <c r="R127" s="3"/>
      <c r="S127" s="14"/>
    </row>
    <row r="128" spans="1:19" ht="15.75">
      <c r="A128" s="9" t="s">
        <v>184</v>
      </c>
      <c r="B128" s="10" t="s">
        <v>185</v>
      </c>
      <c r="C128" s="10"/>
      <c r="D128" s="12">
        <v>8</v>
      </c>
      <c r="E128" s="12">
        <v>0</v>
      </c>
      <c r="F128" s="12">
        <v>5</v>
      </c>
      <c r="G128" s="12">
        <v>0</v>
      </c>
      <c r="H128" s="12">
        <v>3</v>
      </c>
      <c r="I128" s="12">
        <v>7</v>
      </c>
      <c r="J128" s="13">
        <v>1</v>
      </c>
      <c r="K128" s="12">
        <v>0</v>
      </c>
      <c r="L128" s="12">
        <f>D128-I128</f>
        <v>1</v>
      </c>
      <c r="M128" s="13">
        <f>E128-J128</f>
        <v>-1</v>
      </c>
      <c r="N128" s="27">
        <v>7</v>
      </c>
      <c r="O128" s="48">
        <v>1</v>
      </c>
      <c r="P128" s="5">
        <f t="shared" si="22"/>
        <v>-1</v>
      </c>
      <c r="Q128" s="12">
        <v>1</v>
      </c>
      <c r="R128" s="12"/>
      <c r="S128" s="14" t="s">
        <v>193</v>
      </c>
    </row>
    <row r="129" spans="1:19" ht="15.75">
      <c r="A129" s="9" t="s">
        <v>186</v>
      </c>
      <c r="B129" s="10" t="s">
        <v>187</v>
      </c>
      <c r="C129" s="10"/>
      <c r="D129" s="12">
        <v>4</v>
      </c>
      <c r="E129" s="12">
        <v>0</v>
      </c>
      <c r="F129" s="12">
        <v>4</v>
      </c>
      <c r="G129" s="12">
        <v>0</v>
      </c>
      <c r="H129" s="12">
        <v>0</v>
      </c>
      <c r="I129" s="12">
        <v>4</v>
      </c>
      <c r="J129" s="13">
        <v>0</v>
      </c>
      <c r="K129" s="12">
        <v>4</v>
      </c>
      <c r="L129" s="12"/>
      <c r="M129" s="13">
        <v>0</v>
      </c>
      <c r="N129" s="27">
        <v>4</v>
      </c>
      <c r="O129" s="48">
        <v>0</v>
      </c>
      <c r="P129" s="5">
        <f t="shared" si="22"/>
        <v>0</v>
      </c>
      <c r="Q129" s="12"/>
      <c r="R129" s="12"/>
      <c r="S129" s="14"/>
    </row>
    <row r="130" spans="1:19" ht="31.5">
      <c r="A130" s="3">
        <v>2.11</v>
      </c>
      <c r="B130" s="4" t="s">
        <v>188</v>
      </c>
      <c r="C130" s="4"/>
      <c r="D130" s="15">
        <v>2</v>
      </c>
      <c r="E130" s="15">
        <v>0</v>
      </c>
      <c r="F130" s="15">
        <v>0</v>
      </c>
      <c r="G130" s="15">
        <v>0</v>
      </c>
      <c r="H130" s="15">
        <v>1</v>
      </c>
      <c r="I130" s="15">
        <v>2</v>
      </c>
      <c r="J130" s="16">
        <v>0</v>
      </c>
      <c r="K130" s="15">
        <v>0</v>
      </c>
      <c r="L130" s="15"/>
      <c r="M130" s="16">
        <v>0</v>
      </c>
      <c r="N130" s="20">
        <v>2</v>
      </c>
      <c r="O130" s="28">
        <v>0</v>
      </c>
      <c r="P130" s="5">
        <f t="shared" si="22"/>
        <v>0</v>
      </c>
      <c r="Q130" s="15"/>
      <c r="R130" s="15"/>
      <c r="S130" s="14"/>
    </row>
    <row r="131" spans="1:19" ht="15.75">
      <c r="A131" s="3">
        <v>3</v>
      </c>
      <c r="B131" s="4" t="s">
        <v>87</v>
      </c>
      <c r="C131" s="4"/>
      <c r="D131" s="3">
        <f aca="true" t="shared" si="38" ref="D131:Q131">D132+D133+D134+D135+D136+D137+D138+D139+D140+D141</f>
        <v>78</v>
      </c>
      <c r="E131" s="3">
        <f t="shared" si="38"/>
        <v>0</v>
      </c>
      <c r="F131" s="3">
        <f t="shared" si="38"/>
        <v>54</v>
      </c>
      <c r="G131" s="3">
        <f t="shared" si="38"/>
        <v>0</v>
      </c>
      <c r="H131" s="3">
        <f t="shared" si="38"/>
        <v>29</v>
      </c>
      <c r="I131" s="3">
        <f t="shared" si="38"/>
        <v>72</v>
      </c>
      <c r="J131" s="5">
        <f t="shared" si="38"/>
        <v>0</v>
      </c>
      <c r="K131" s="3">
        <f t="shared" si="38"/>
        <v>0</v>
      </c>
      <c r="L131" s="3">
        <f t="shared" si="38"/>
        <v>6</v>
      </c>
      <c r="M131" s="5">
        <f t="shared" si="38"/>
        <v>0</v>
      </c>
      <c r="N131" s="18">
        <f t="shared" si="38"/>
        <v>78</v>
      </c>
      <c r="O131" s="22">
        <f t="shared" si="38"/>
        <v>0</v>
      </c>
      <c r="P131" s="5">
        <f t="shared" si="22"/>
        <v>0</v>
      </c>
      <c r="Q131" s="3">
        <f t="shared" si="38"/>
        <v>5</v>
      </c>
      <c r="R131" s="3"/>
      <c r="S131" s="14"/>
    </row>
    <row r="132" spans="1:19" ht="47.25">
      <c r="A132" s="3">
        <v>3.1</v>
      </c>
      <c r="B132" s="4" t="s">
        <v>23</v>
      </c>
      <c r="C132" s="4"/>
      <c r="D132" s="15">
        <v>4</v>
      </c>
      <c r="E132" s="15">
        <v>0</v>
      </c>
      <c r="F132" s="15">
        <v>2</v>
      </c>
      <c r="G132" s="15">
        <v>0</v>
      </c>
      <c r="H132" s="15">
        <v>0</v>
      </c>
      <c r="I132" s="15">
        <v>7</v>
      </c>
      <c r="J132" s="16">
        <v>0</v>
      </c>
      <c r="K132" s="15">
        <v>0</v>
      </c>
      <c r="L132" s="15">
        <f aca="true" t="shared" si="39" ref="L132:L140">D132-I132</f>
        <v>-3</v>
      </c>
      <c r="M132" s="16">
        <v>0</v>
      </c>
      <c r="N132" s="20">
        <v>7</v>
      </c>
      <c r="O132" s="28">
        <v>0</v>
      </c>
      <c r="P132" s="5">
        <f t="shared" si="22"/>
        <v>3</v>
      </c>
      <c r="Q132" s="15"/>
      <c r="R132" s="15"/>
      <c r="S132" s="14" t="s">
        <v>218</v>
      </c>
    </row>
    <row r="133" spans="1:19" ht="47.25">
      <c r="A133" s="3">
        <v>3.2</v>
      </c>
      <c r="B133" s="4" t="s">
        <v>88</v>
      </c>
      <c r="C133" s="4"/>
      <c r="D133" s="15">
        <v>14</v>
      </c>
      <c r="E133" s="15">
        <v>0</v>
      </c>
      <c r="F133" s="15">
        <v>6</v>
      </c>
      <c r="G133" s="15">
        <v>0</v>
      </c>
      <c r="H133" s="15">
        <v>6</v>
      </c>
      <c r="I133" s="15">
        <v>7</v>
      </c>
      <c r="J133" s="16">
        <v>0</v>
      </c>
      <c r="K133" s="15">
        <v>0</v>
      </c>
      <c r="L133" s="15">
        <f t="shared" si="39"/>
        <v>7</v>
      </c>
      <c r="M133" s="16">
        <v>0</v>
      </c>
      <c r="N133" s="20">
        <v>7</v>
      </c>
      <c r="O133" s="28">
        <v>0</v>
      </c>
      <c r="P133" s="5">
        <f t="shared" si="22"/>
        <v>-7</v>
      </c>
      <c r="Q133" s="15"/>
      <c r="R133" s="15"/>
      <c r="S133" s="14" t="s">
        <v>219</v>
      </c>
    </row>
    <row r="134" spans="1:19" ht="47.25">
      <c r="A134" s="3">
        <v>3.3</v>
      </c>
      <c r="B134" s="4" t="s">
        <v>26</v>
      </c>
      <c r="C134" s="4"/>
      <c r="D134" s="15">
        <v>7</v>
      </c>
      <c r="E134" s="15">
        <v>0</v>
      </c>
      <c r="F134" s="15">
        <v>2</v>
      </c>
      <c r="G134" s="15">
        <v>0</v>
      </c>
      <c r="H134" s="15">
        <v>1</v>
      </c>
      <c r="I134" s="15">
        <v>8</v>
      </c>
      <c r="J134" s="16">
        <v>0</v>
      </c>
      <c r="K134" s="15">
        <v>0</v>
      </c>
      <c r="L134" s="15">
        <f t="shared" si="39"/>
        <v>-1</v>
      </c>
      <c r="M134" s="16">
        <v>0</v>
      </c>
      <c r="N134" s="20">
        <v>14</v>
      </c>
      <c r="O134" s="28">
        <v>0</v>
      </c>
      <c r="P134" s="5">
        <f aca="true" t="shared" si="40" ref="P134:P142">N134-D134</f>
        <v>7</v>
      </c>
      <c r="Q134" s="15"/>
      <c r="R134" s="15"/>
      <c r="S134" s="14" t="s">
        <v>220</v>
      </c>
    </row>
    <row r="135" spans="1:19" ht="51.75" customHeight="1">
      <c r="A135" s="3">
        <v>3.4</v>
      </c>
      <c r="B135" s="4" t="s">
        <v>24</v>
      </c>
      <c r="C135" s="4"/>
      <c r="D135" s="15">
        <v>7</v>
      </c>
      <c r="E135" s="15">
        <v>0</v>
      </c>
      <c r="F135" s="15">
        <v>4</v>
      </c>
      <c r="G135" s="15">
        <v>0</v>
      </c>
      <c r="H135" s="15">
        <v>3</v>
      </c>
      <c r="I135" s="15">
        <v>10</v>
      </c>
      <c r="J135" s="16">
        <v>0</v>
      </c>
      <c r="K135" s="15">
        <v>0</v>
      </c>
      <c r="L135" s="15">
        <f t="shared" si="39"/>
        <v>-3</v>
      </c>
      <c r="M135" s="16">
        <v>0</v>
      </c>
      <c r="N135" s="20">
        <v>10</v>
      </c>
      <c r="O135" s="28">
        <v>0</v>
      </c>
      <c r="P135" s="5">
        <f t="shared" si="40"/>
        <v>3</v>
      </c>
      <c r="Q135" s="15"/>
      <c r="R135" s="15"/>
      <c r="S135" s="14" t="s">
        <v>218</v>
      </c>
    </row>
    <row r="136" spans="1:19" ht="31.5">
      <c r="A136" s="3">
        <v>3.5</v>
      </c>
      <c r="B136" s="4" t="s">
        <v>89</v>
      </c>
      <c r="C136" s="4"/>
      <c r="D136" s="15">
        <v>7</v>
      </c>
      <c r="E136" s="15">
        <v>0</v>
      </c>
      <c r="F136" s="15">
        <v>5</v>
      </c>
      <c r="G136" s="15">
        <v>0</v>
      </c>
      <c r="H136" s="15">
        <v>0</v>
      </c>
      <c r="I136" s="15">
        <v>5</v>
      </c>
      <c r="J136" s="16">
        <v>0</v>
      </c>
      <c r="K136" s="15">
        <v>0</v>
      </c>
      <c r="L136" s="15">
        <f t="shared" si="39"/>
        <v>2</v>
      </c>
      <c r="M136" s="16">
        <v>0</v>
      </c>
      <c r="N136" s="20">
        <v>5</v>
      </c>
      <c r="O136" s="28">
        <v>0</v>
      </c>
      <c r="P136" s="5">
        <f t="shared" si="40"/>
        <v>-2</v>
      </c>
      <c r="Q136" s="15"/>
      <c r="R136" s="15"/>
      <c r="S136" s="14" t="s">
        <v>221</v>
      </c>
    </row>
    <row r="137" spans="1:19" ht="15.75">
      <c r="A137" s="3">
        <v>3.6</v>
      </c>
      <c r="B137" s="4" t="s">
        <v>90</v>
      </c>
      <c r="C137" s="4"/>
      <c r="D137" s="15">
        <v>12</v>
      </c>
      <c r="E137" s="15">
        <v>0</v>
      </c>
      <c r="F137" s="15">
        <v>6</v>
      </c>
      <c r="G137" s="15">
        <v>0</v>
      </c>
      <c r="H137" s="15">
        <v>4</v>
      </c>
      <c r="I137" s="15">
        <v>7</v>
      </c>
      <c r="J137" s="16">
        <v>0</v>
      </c>
      <c r="K137" s="15">
        <v>0</v>
      </c>
      <c r="L137" s="15">
        <f t="shared" si="39"/>
        <v>5</v>
      </c>
      <c r="M137" s="16">
        <v>0</v>
      </c>
      <c r="N137" s="20">
        <v>7</v>
      </c>
      <c r="O137" s="28">
        <v>0</v>
      </c>
      <c r="P137" s="5">
        <f t="shared" si="40"/>
        <v>-5</v>
      </c>
      <c r="Q137" s="15">
        <v>5</v>
      </c>
      <c r="R137" s="15"/>
      <c r="S137" s="14" t="s">
        <v>197</v>
      </c>
    </row>
    <row r="138" spans="1:19" ht="47.25">
      <c r="A138" s="3">
        <v>3.7</v>
      </c>
      <c r="B138" s="4" t="s">
        <v>91</v>
      </c>
      <c r="C138" s="4"/>
      <c r="D138" s="15">
        <v>4</v>
      </c>
      <c r="E138" s="15">
        <v>0</v>
      </c>
      <c r="F138" s="15">
        <v>5</v>
      </c>
      <c r="G138" s="15">
        <v>0</v>
      </c>
      <c r="H138" s="15">
        <v>0</v>
      </c>
      <c r="I138" s="15">
        <v>5</v>
      </c>
      <c r="J138" s="16">
        <v>0</v>
      </c>
      <c r="K138" s="15">
        <v>0</v>
      </c>
      <c r="L138" s="15">
        <f t="shared" si="39"/>
        <v>-1</v>
      </c>
      <c r="M138" s="16">
        <v>0</v>
      </c>
      <c r="N138" s="20">
        <v>5</v>
      </c>
      <c r="O138" s="28">
        <v>0</v>
      </c>
      <c r="P138" s="5">
        <f t="shared" si="40"/>
        <v>1</v>
      </c>
      <c r="Q138" s="15"/>
      <c r="R138" s="15"/>
      <c r="S138" s="14" t="s">
        <v>222</v>
      </c>
    </row>
    <row r="139" spans="1:19" ht="49.5" customHeight="1">
      <c r="A139" s="3">
        <v>3.8</v>
      </c>
      <c r="B139" s="4" t="s">
        <v>30</v>
      </c>
      <c r="C139" s="4"/>
      <c r="D139" s="15">
        <v>2</v>
      </c>
      <c r="E139" s="15">
        <v>0</v>
      </c>
      <c r="F139" s="15">
        <v>2</v>
      </c>
      <c r="G139" s="15">
        <v>0</v>
      </c>
      <c r="H139" s="15">
        <v>5</v>
      </c>
      <c r="I139" s="15">
        <v>5</v>
      </c>
      <c r="J139" s="16">
        <v>0</v>
      </c>
      <c r="K139" s="15">
        <v>0</v>
      </c>
      <c r="L139" s="15">
        <f t="shared" si="39"/>
        <v>-3</v>
      </c>
      <c r="M139" s="16">
        <v>0</v>
      </c>
      <c r="N139" s="20">
        <v>5</v>
      </c>
      <c r="O139" s="28">
        <v>0</v>
      </c>
      <c r="P139" s="5">
        <f t="shared" si="40"/>
        <v>3</v>
      </c>
      <c r="Q139" s="15"/>
      <c r="R139" s="15"/>
      <c r="S139" s="14" t="s">
        <v>223</v>
      </c>
    </row>
    <row r="140" spans="1:19" ht="31.5">
      <c r="A140" s="3">
        <v>3.9</v>
      </c>
      <c r="B140" s="4" t="s">
        <v>92</v>
      </c>
      <c r="C140" s="4"/>
      <c r="D140" s="15">
        <v>10</v>
      </c>
      <c r="E140" s="15">
        <v>0</v>
      </c>
      <c r="F140" s="15">
        <v>11</v>
      </c>
      <c r="G140" s="15">
        <v>0</v>
      </c>
      <c r="H140" s="15">
        <v>0</v>
      </c>
      <c r="I140" s="15">
        <v>7</v>
      </c>
      <c r="J140" s="16">
        <v>0</v>
      </c>
      <c r="K140" s="15">
        <v>0</v>
      </c>
      <c r="L140" s="15">
        <f t="shared" si="39"/>
        <v>3</v>
      </c>
      <c r="M140" s="16">
        <v>0</v>
      </c>
      <c r="N140" s="20">
        <v>7</v>
      </c>
      <c r="O140" s="28">
        <v>0</v>
      </c>
      <c r="P140" s="5">
        <f t="shared" si="40"/>
        <v>-3</v>
      </c>
      <c r="Q140" s="15"/>
      <c r="R140" s="15"/>
      <c r="S140" s="14" t="s">
        <v>224</v>
      </c>
    </row>
    <row r="141" spans="1:19" ht="15.75">
      <c r="A141" s="49" t="s">
        <v>93</v>
      </c>
      <c r="B141" s="4" t="s">
        <v>33</v>
      </c>
      <c r="C141" s="4"/>
      <c r="D141" s="15">
        <v>11</v>
      </c>
      <c r="E141" s="15">
        <v>0</v>
      </c>
      <c r="F141" s="15">
        <v>11</v>
      </c>
      <c r="G141" s="15">
        <v>0</v>
      </c>
      <c r="H141" s="15">
        <v>10</v>
      </c>
      <c r="I141" s="15">
        <v>11</v>
      </c>
      <c r="J141" s="16">
        <v>0</v>
      </c>
      <c r="K141" s="15">
        <v>0</v>
      </c>
      <c r="L141" s="15"/>
      <c r="M141" s="16">
        <v>0</v>
      </c>
      <c r="N141" s="20">
        <v>11</v>
      </c>
      <c r="O141" s="28">
        <v>0</v>
      </c>
      <c r="P141" s="5">
        <f t="shared" si="40"/>
        <v>0</v>
      </c>
      <c r="Q141" s="15"/>
      <c r="R141" s="15"/>
      <c r="S141" s="14"/>
    </row>
    <row r="142" spans="1:19" ht="33.75" customHeight="1">
      <c r="A142" s="64" t="s">
        <v>189</v>
      </c>
      <c r="B142" s="64"/>
      <c r="C142" s="50">
        <v>358</v>
      </c>
      <c r="D142" s="51" t="s">
        <v>100</v>
      </c>
      <c r="E142" s="51" t="s">
        <v>100</v>
      </c>
      <c r="F142" s="51" t="s">
        <v>100</v>
      </c>
      <c r="G142" s="51" t="s">
        <v>100</v>
      </c>
      <c r="H142" s="51" t="s">
        <v>100</v>
      </c>
      <c r="I142" s="51" t="s">
        <v>100</v>
      </c>
      <c r="J142" s="52" t="s">
        <v>100</v>
      </c>
      <c r="K142" s="51" t="s">
        <v>100</v>
      </c>
      <c r="L142" s="51"/>
      <c r="M142" s="52" t="s">
        <v>100</v>
      </c>
      <c r="N142" s="30">
        <v>0</v>
      </c>
      <c r="O142" s="53" t="s">
        <v>100</v>
      </c>
      <c r="P142" s="54">
        <f t="shared" si="40"/>
        <v>0</v>
      </c>
      <c r="Q142" s="51"/>
      <c r="R142" s="52">
        <f>P142-C142</f>
        <v>-358</v>
      </c>
      <c r="S142" s="55"/>
    </row>
  </sheetData>
  <sheetProtection/>
  <mergeCells count="15">
    <mergeCell ref="A1:S1"/>
    <mergeCell ref="A2:A3"/>
    <mergeCell ref="B2:B3"/>
    <mergeCell ref="C2:C3"/>
    <mergeCell ref="D2:E3"/>
    <mergeCell ref="F2:H2"/>
    <mergeCell ref="I2:K2"/>
    <mergeCell ref="L2:M2"/>
    <mergeCell ref="N2:O3"/>
    <mergeCell ref="P2:P3"/>
    <mergeCell ref="Q2:Q3"/>
    <mergeCell ref="R2:R3"/>
    <mergeCell ref="S2:S3"/>
    <mergeCell ref="A142:B142"/>
    <mergeCell ref="S87:S90"/>
  </mergeCells>
  <conditionalFormatting sqref="S27:S40 Q113:R115 S11:S21 M46:M47 Q117:R117 Q87:R90 Q124:R126 Q64:R73 Q83:R85 Q122:R122 L42:L47 Q119:R120 Q12:R21 Q55:R62 Q52:R52 Q49:R50 Q132:R142 Q36:R47 Q27:R29 Q128:R130 Q108:R111 Q92:R106 D27:K29 N36:N47 D31:K34 Q31:R34 N27:N29 N31:N34 D36:K47 L39:L40 Q76:R80 S78:S80 D76:O80 D92:O106 D108:O111 D128:O130 D132:O142 D49:O50 D52:O52 D55:O62 D12:O21 D119:O120 D122:O122 D83:O85 D64:O73 D124:O126 D87:O90 D117:O117 D113:O115 P5:P142 R74 D4:N10 O5:O10 O4:P4 R22 R51 S4:S9 Q4:R10">
    <cfRule type="cellIs" priority="1" dxfId="0" operator="equal" stopIfTrue="1">
      <formula>0</formula>
    </cfRule>
  </conditionalFormatting>
  <conditionalFormatting sqref="S10 D121:O121 Q121:R121">
    <cfRule type="cellIs" priority="2" dxfId="0" operator="equal" stopIfTrue="1">
      <formula>0</formula>
    </cfRule>
  </conditionalFormatting>
  <printOptions/>
  <pageMargins left="0.66" right="0.38" top="0.5" bottom="0.59" header="0.5" footer="0.3"/>
  <pageSetup horizontalDpi="600" verticalDpi="600" orientation="landscape" paperSize="9" scale="85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2018-06-12T09:01:17Z</cp:lastPrinted>
  <dcterms:created xsi:type="dcterms:W3CDTF">1996-10-14T23:33:28Z</dcterms:created>
  <dcterms:modified xsi:type="dcterms:W3CDTF">2018-06-12T09:02:43Z</dcterms:modified>
  <cp:category/>
  <cp:version/>
  <cp:contentType/>
  <cp:contentStatus/>
</cp:coreProperties>
</file>