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81" windowWidth="20640" windowHeight="11640" activeTab="0"/>
  </bookViews>
  <sheets>
    <sheet name="PHỤ LỤC 03" sheetId="1" r:id="rId1"/>
  </sheets>
  <definedNames/>
  <calcPr fullCalcOnLoad="1"/>
</workbook>
</file>

<file path=xl/sharedStrings.xml><?xml version="1.0" encoding="utf-8"?>
<sst xmlns="http://schemas.openxmlformats.org/spreadsheetml/2006/main" count="876" uniqueCount="254">
  <si>
    <t>Năm 2019</t>
  </si>
  <si>
    <t>Năm 2020</t>
  </si>
  <si>
    <t>Thời điểm chi trả</t>
  </si>
  <si>
    <t>Đạt tỷ lệ %</t>
  </si>
  <si>
    <t>Kết quả thực hiện chi trả tiền dịch vụ môi trường rừng năm 2019-2020</t>
  </si>
  <si>
    <t>Diện tích rừng được chi trả tiền DVMTR</t>
  </si>
  <si>
    <t>TT</t>
  </si>
  <si>
    <t>Chủ rừng được nhận khoán BVR</t>
  </si>
  <si>
    <t xml:space="preserve">Diện tích rừng  được nghiệm thu chi trả tiền DVMTR </t>
  </si>
  <si>
    <t>Chủ rừng là tổ chức</t>
  </si>
  <si>
    <t>BQL Vườn quốc gia Chư Mom Ray</t>
  </si>
  <si>
    <t>BQL Khu bảo tồn thiên nhiên Ngọc Linh</t>
  </si>
  <si>
    <t>BQL rừng đặc dụng Đăk Uy</t>
  </si>
  <si>
    <t>BQL rừng phòng hộ Đăk Hà</t>
  </si>
  <si>
    <t>BQL rừng phòng hộ Đăk Glei</t>
  </si>
  <si>
    <t>BQL rừng phòng hộ Kon Rẫy</t>
  </si>
  <si>
    <t>BQL rừng phòng hộ Thạch Nham</t>
  </si>
  <si>
    <t>BQL rừng phòng hộ Tu Mơ Rông</t>
  </si>
  <si>
    <t>Công ty TNHH MTV Lâm nghiệp Ngọc Hồi</t>
  </si>
  <si>
    <t>Công ty TNHH MTV Lâm nghiệp Kon Plông</t>
  </si>
  <si>
    <t>Công ty TNHH MTV Lâm nghiệp Kon Rẫy</t>
  </si>
  <si>
    <t>Công ty TNHH MTV Lâm nghiệp Đăk Glei</t>
  </si>
  <si>
    <t>Công ty TNHH MTV Lâm nghiệp Đăk Tô</t>
  </si>
  <si>
    <t>Công ty TNHH MTV Lâm nghiệp Ia H'Drai</t>
  </si>
  <si>
    <t>Công ty TNHH MTV Lâm nghiệp Sa Thầy</t>
  </si>
  <si>
    <t>Công ty TNHH MTV NLG Miền Nam</t>
  </si>
  <si>
    <t>Doanh nghiệp tư nhân Phú Thịnh</t>
  </si>
  <si>
    <t>Công ty cổ phần Sâm Ngọc Linh Kon Tum</t>
  </si>
  <si>
    <t>Công ty cổ phần ĐTPT Duy Tân</t>
  </si>
  <si>
    <t>Sư đoàn 10</t>
  </si>
  <si>
    <t>Trung đoàn 24</t>
  </si>
  <si>
    <t>Trung tâm ươm tạo và hỗ trợ doanh nghiệp khoa học và công nghệ</t>
  </si>
  <si>
    <t>Công ty cổ phần VinGin</t>
  </si>
  <si>
    <t>Trường Cao đẳng công nghệ và nông lâm Nam bộ</t>
  </si>
  <si>
    <t>Công ty Cổ phần MDEN</t>
  </si>
  <si>
    <t>Công ty TNHH Thái Hòa</t>
  </si>
  <si>
    <t>Công ty TNHH Vạn Lợi</t>
  </si>
  <si>
    <t>Công ty TNHH Việt Khang Nông</t>
  </si>
  <si>
    <t>Hợp tác xã Nông nghiệp Tuyết Sơn Kon Plông</t>
  </si>
  <si>
    <t>Công ty cổ phần dược liệu Mê Công</t>
  </si>
  <si>
    <t>Công ty TNHH MTV InnovGreen Kon Tum</t>
  </si>
  <si>
    <t>Trung đoàn BB990</t>
  </si>
  <si>
    <t>UBND các xã, thị trấn</t>
  </si>
  <si>
    <t>I</t>
  </si>
  <si>
    <t>Huyện Đăk Glei</t>
  </si>
  <si>
    <t>UBND thị trấn Đăk Glei</t>
  </si>
  <si>
    <t>UBND xã Đăk Pét</t>
  </si>
  <si>
    <t>UBND xã Đăk Long</t>
  </si>
  <si>
    <t>UBND xã Đăk Môn</t>
  </si>
  <si>
    <t>UBND xã Đăk Kroong</t>
  </si>
  <si>
    <t>UBND xã Đăk Nhoong</t>
  </si>
  <si>
    <t>UBND xã Đăk Man</t>
  </si>
  <si>
    <t>UBND xã Đăk Choong</t>
  </si>
  <si>
    <t>UBND xã Mường Hoong</t>
  </si>
  <si>
    <t>UBND xã Ngọc Linh</t>
  </si>
  <si>
    <t>UBND xã Xốp</t>
  </si>
  <si>
    <t>II</t>
  </si>
  <si>
    <t>Huyện Ngọc Hồi</t>
  </si>
  <si>
    <t>UBND xã Đăk Ang</t>
  </si>
  <si>
    <t xml:space="preserve">UBND xã Đăk Dục </t>
  </si>
  <si>
    <t>UBND xã Đăk Kan</t>
  </si>
  <si>
    <t>UBND xã Sa Loong</t>
  </si>
  <si>
    <t>III</t>
  </si>
  <si>
    <t>Huyện Đăk Tô</t>
  </si>
  <si>
    <t>UBND thị trấn Đăk Tô</t>
  </si>
  <si>
    <t>UBND xã Đăk Trăm</t>
  </si>
  <si>
    <t>UBND xã Diên Bình</t>
  </si>
  <si>
    <t>UBND xã Kon Đào</t>
  </si>
  <si>
    <t>UBND xã Ngọc Tụ</t>
  </si>
  <si>
    <t>UBND xã Pô Kô</t>
  </si>
  <si>
    <t>UBND xã Tân Cảnh</t>
  </si>
  <si>
    <t>UBND xã Văn Lem</t>
  </si>
  <si>
    <t>IV</t>
  </si>
  <si>
    <t>Huyện Sa Thầy</t>
  </si>
  <si>
    <t>UBND thị trấn Sa Thầy</t>
  </si>
  <si>
    <t>UBND xã Hơ Moong</t>
  </si>
  <si>
    <t>UBND xã Rờ Kơi</t>
  </si>
  <si>
    <t>UBND xã Sa Nghĩa</t>
  </si>
  <si>
    <t>UBND xã Sa Bình</t>
  </si>
  <si>
    <t>UBND xã Sa Nhơn</t>
  </si>
  <si>
    <t>UBND xã Sa Sơn</t>
  </si>
  <si>
    <t>UBND xã YaLy</t>
  </si>
  <si>
    <t>UBND xã Ya Tăng</t>
  </si>
  <si>
    <t>UBND xã Ya Xiêr</t>
  </si>
  <si>
    <t>V</t>
  </si>
  <si>
    <t>Huyện Kon Rẫy</t>
  </si>
  <si>
    <t>UBND xã Đăk Kôi</t>
  </si>
  <si>
    <t>UBND xã Đăk Pne</t>
  </si>
  <si>
    <t>UBND xã Đăk Ruồng</t>
  </si>
  <si>
    <t>UBND thị trấn Đăk Rve</t>
  </si>
  <si>
    <t>UBND xã Đăk Tờ Lung</t>
  </si>
  <si>
    <t>UBND xã Đăk Tờ Re</t>
  </si>
  <si>
    <t>UBND xã Tân Lập</t>
  </si>
  <si>
    <t>VI</t>
  </si>
  <si>
    <t>Huyện Kon Plông</t>
  </si>
  <si>
    <t>UBND thị trấn Măng Đen</t>
  </si>
  <si>
    <t>UBND xã Măng Cành</t>
  </si>
  <si>
    <t>UBND xã Măng Bút</t>
  </si>
  <si>
    <t>UBND xã Hiếu</t>
  </si>
  <si>
    <t>UBND xã Đăk Ring</t>
  </si>
  <si>
    <t>UBND xã Ngọc Tem</t>
  </si>
  <si>
    <t>UBND xã Đăk Nên</t>
  </si>
  <si>
    <t>UBND xã Đăk Tăng</t>
  </si>
  <si>
    <t>UBND xã Pờ Ê</t>
  </si>
  <si>
    <t>VII</t>
  </si>
  <si>
    <t>Huyện Đăk Hà</t>
  </si>
  <si>
    <t>UBND xã Đăk Hring</t>
  </si>
  <si>
    <t>UBND xã Đăk Mar</t>
  </si>
  <si>
    <t>UBND xã Đăk Pxi</t>
  </si>
  <si>
    <t>UBND xã Đăk Ui</t>
  </si>
  <si>
    <t>UBND xã Ngọk Réo</t>
  </si>
  <si>
    <t>UBND xã Ngọc Wang</t>
  </si>
  <si>
    <t>UBND xã Đăk Ngọk</t>
  </si>
  <si>
    <t>VIII</t>
  </si>
  <si>
    <t>Huyện Tu Mơ Rông</t>
  </si>
  <si>
    <t>UBND xã Đăk Hà</t>
  </si>
  <si>
    <t>UBND xã Đăk Na</t>
  </si>
  <si>
    <t>UBND xã Đăk Sao</t>
  </si>
  <si>
    <t>UBND xã Đăk Tờ Kan</t>
  </si>
  <si>
    <t>UBND xã Măng Ri</t>
  </si>
  <si>
    <t>UBND xã Ngọc Lây</t>
  </si>
  <si>
    <t>UBND xã Ngọc Yêu</t>
  </si>
  <si>
    <t>UBND xã Tê Xăng</t>
  </si>
  <si>
    <t>UBND xã Tu Mơ Rông</t>
  </si>
  <si>
    <t>UBND xã Văn Xuôi</t>
  </si>
  <si>
    <t>UBND xã Đăk Rơ Ông</t>
  </si>
  <si>
    <t>IX</t>
  </si>
  <si>
    <t>Thành phố Kon Tum</t>
  </si>
  <si>
    <t>UBND xã Đăk Blà</t>
  </si>
  <si>
    <t>UBND xã Đăk Cấm</t>
  </si>
  <si>
    <t>UBND xã Đăk Rơ Wa</t>
  </si>
  <si>
    <t>UBND xã Hòa Bình</t>
  </si>
  <si>
    <t>UBND xã Ia Chim</t>
  </si>
  <si>
    <t xml:space="preserve">X </t>
  </si>
  <si>
    <t>Huyện Ia H' Drai</t>
  </si>
  <si>
    <t>UBND xã Ia Dom</t>
  </si>
  <si>
    <t>UBND xã Ia Tơi</t>
  </si>
  <si>
    <t>Hộ gia đình, cá nhân, cộng đồng dân cư thôn</t>
  </si>
  <si>
    <t>Thị trấn Đăk Glei</t>
  </si>
  <si>
    <t>Xã Đăk Kroong</t>
  </si>
  <si>
    <t>Xã Đăk Pét</t>
  </si>
  <si>
    <t>Xã Đăk Long</t>
  </si>
  <si>
    <t>Xã Đăk Man</t>
  </si>
  <si>
    <t>Xã Ngọc Linh</t>
  </si>
  <si>
    <t>Xã Mường Hoong</t>
  </si>
  <si>
    <t>Xã Đăk Choong</t>
  </si>
  <si>
    <t>Xã Xốp</t>
  </si>
  <si>
    <t>Xã Đăk Kôi</t>
  </si>
  <si>
    <t>Xã Đăk Ruồng</t>
  </si>
  <si>
    <t>Xã Đăk Tờ Re</t>
  </si>
  <si>
    <t>Xã Đăk Tờ Lung</t>
  </si>
  <si>
    <t>Xã Đăk Pne</t>
  </si>
  <si>
    <t>Xã Hơ Moong</t>
  </si>
  <si>
    <t>Xã Sa Bình</t>
  </si>
  <si>
    <t>Xã Sa Nghĩa</t>
  </si>
  <si>
    <t>Xã Sa Nhơn</t>
  </si>
  <si>
    <t>Xã Sa Sơn</t>
  </si>
  <si>
    <t>Xã Ya Tăng</t>
  </si>
  <si>
    <t>Xã Măng Bút</t>
  </si>
  <si>
    <t>Xã Đăk Tăng</t>
  </si>
  <si>
    <t>Xã Đăk Ring</t>
  </si>
  <si>
    <t>Xã Đăk Nên</t>
  </si>
  <si>
    <t>Xã Hiếu</t>
  </si>
  <si>
    <t>Xã Pờ Ê</t>
  </si>
  <si>
    <t>Xã Măng Cành</t>
  </si>
  <si>
    <t>Xã Ngọc Yêu</t>
  </si>
  <si>
    <t>Xã Văn Xuôi</t>
  </si>
  <si>
    <t>Xã Tê Xăng</t>
  </si>
  <si>
    <t>Xã Tu Mơ Rông</t>
  </si>
  <si>
    <t>Xã Đăk Hà</t>
  </si>
  <si>
    <t>Xã Đăk Rơ Ông</t>
  </si>
  <si>
    <t>Xã Đăk Sao</t>
  </si>
  <si>
    <t>Xã Đăk Na</t>
  </si>
  <si>
    <t>Xã Đăk Nông</t>
  </si>
  <si>
    <t>Xã Đăk Dục</t>
  </si>
  <si>
    <t>Xã Đăk Ang</t>
  </si>
  <si>
    <t>Xã Sa Long</t>
  </si>
  <si>
    <t>Xã Đăk Pxi</t>
  </si>
  <si>
    <t>Xã Đăk Ui</t>
  </si>
  <si>
    <t>Xã Đăk Hring</t>
  </si>
  <si>
    <t>Xã Ngọc Réo</t>
  </si>
  <si>
    <t>Xã Ngọc Wang</t>
  </si>
  <si>
    <t>Xã Đăk Blà</t>
  </si>
  <si>
    <t>Xã Ia Chim</t>
  </si>
  <si>
    <t>Xã Hòa Bình</t>
  </si>
  <si>
    <t>Hộ gia đình, cá nhân</t>
  </si>
  <si>
    <t>Cộng đồng dân cư thôn</t>
  </si>
  <si>
    <t>Tổng số hộ gia đình, cá nhân, cộng đồng dân cư  được nhận Nhà nước giao đất, giao rừng</t>
  </si>
  <si>
    <t>Số hộ gia đình, cá nhân là đồng bào DTTS, cộng đồng dân cư</t>
  </si>
  <si>
    <t>Tổng số hộ gia đình, cá nhân, cộng đồng dân cư</t>
  </si>
  <si>
    <t>Số hộ gia đình, cá nhân là đồng bào DTTS, cộng đồng dân cư được Nhà nước giao đất giao rừng</t>
  </si>
  <si>
    <t>Tạm ứng trong năm 2019, thanh toán trong tháng 4 năm 2020</t>
  </si>
  <si>
    <t>Tạm ứng trong năm 2019, thanh toán trong tháng 5 năm 2020</t>
  </si>
  <si>
    <t>Thanh toán trong tháng 4 năm 2020</t>
  </si>
  <si>
    <t>Thanh toán trong tháng 5 năm 2020</t>
  </si>
  <si>
    <t>Tạm ứng trong năm 2020, thanh toán trong tháng 02, 3 năm 2021</t>
  </si>
  <si>
    <t>Tạm ứng trong năm 2020, thanh toán trong tháng 02 năm 2021</t>
  </si>
  <si>
    <t>Tạm ứng trong năm 2020, thanh toán trong tháng 3 năm 2021</t>
  </si>
  <si>
    <t>Tạm ứng trong năm 2020, thanh toán trong tháng 4 năm 2021</t>
  </si>
  <si>
    <t>Tạm ứng trong năm 2020, thanh toán trong tháng 01 năm 2021</t>
  </si>
  <si>
    <t>Tạm ứng trong năm 2020, thanh toán trong tháng 01, 02 năm 2021</t>
  </si>
  <si>
    <t>Tạm ứng trong năm 2020, thanh toán trong tháng 5 năm 2021</t>
  </si>
  <si>
    <t>Thanh toán trong tháng 3 năm 2021</t>
  </si>
  <si>
    <t>Thanh toán trong tháng 4 năm 2021</t>
  </si>
  <si>
    <t>Thanh toán trong tháng 02 năm 2021</t>
  </si>
  <si>
    <t>Thanh toán trong tháng 5 năm 2021</t>
  </si>
  <si>
    <t>Tạm ứng trong năm 2019</t>
  </si>
  <si>
    <t>Thanh toán trong tháng 4, 5 năm 2020</t>
  </si>
  <si>
    <t>Thanh toán trong tháng 4, 5 năm 2021</t>
  </si>
  <si>
    <t>697,09</t>
  </si>
  <si>
    <t>2.003,82</t>
  </si>
  <si>
    <t>1.993,83</t>
  </si>
  <si>
    <t>283,18</t>
  </si>
  <si>
    <t>314,32</t>
  </si>
  <si>
    <t>181,69</t>
  </si>
  <si>
    <t>462,75</t>
  </si>
  <si>
    <t>3.1</t>
  </si>
  <si>
    <t>2.1</t>
  </si>
  <si>
    <t>2.2</t>
  </si>
  <si>
    <t>1.1</t>
  </si>
  <si>
    <t>3.2</t>
  </si>
  <si>
    <t>1.2</t>
  </si>
  <si>
    <t>1.3</t>
  </si>
  <si>
    <t>2.3</t>
  </si>
  <si>
    <t>2.4</t>
  </si>
  <si>
    <t>3.8</t>
  </si>
  <si>
    <t>3.9</t>
  </si>
  <si>
    <t>1.4</t>
  </si>
  <si>
    <t>1.5</t>
  </si>
  <si>
    <t>1.6</t>
  </si>
  <si>
    <t>1.7</t>
  </si>
  <si>
    <t>1.8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</si>
  <si>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</si>
  <si>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</si>
  <si>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</si>
  <si>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</si>
  <si>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</si>
  <si>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</si>
  <si>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</si>
  <si>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</si>
  <si>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</si>
  <si>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</si>
  <si>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</si>
  <si>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</si>
  <si>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BIỂU CHI TIẾT KẾT QUẢ THỰC HIỆN VIỆC CHI TRẢ TIỀN DỊCH VỤ MÔI TRƯỜNG RỪNG TRÊN ĐỊA BÀN TỈNH KON TUM NĂM 2019-2020</t>
  </si>
  <si>
    <r>
      <t xml:space="preserve">Năm 2019 </t>
    </r>
    <r>
      <rPr>
        <b/>
        <i/>
        <sz val="10"/>
        <rFont val="Times New Roman"/>
        <family val="1"/>
      </rPr>
      <t>(ha)</t>
    </r>
  </si>
  <si>
    <r>
      <t xml:space="preserve">Năm 2020 </t>
    </r>
    <r>
      <rPr>
        <b/>
        <i/>
        <sz val="10"/>
        <rFont val="Times New Roman"/>
        <family val="1"/>
      </rPr>
      <t>(ha)</t>
    </r>
  </si>
  <si>
    <r>
      <t xml:space="preserve">Năm 2019 </t>
    </r>
    <r>
      <rPr>
        <b/>
        <i/>
        <sz val="10"/>
        <rFont val="Times New Roman"/>
        <family val="1"/>
      </rPr>
      <t>(hộ/CĐ)</t>
    </r>
  </si>
  <si>
    <r>
      <t xml:space="preserve">Năm 2020 </t>
    </r>
    <r>
      <rPr>
        <b/>
        <i/>
        <sz val="10"/>
        <rFont val="Times New Roman"/>
        <family val="1"/>
      </rPr>
      <t>(hộ/CĐ)</t>
    </r>
  </si>
  <si>
    <r>
      <t xml:space="preserve">Số tiền phải chi trả </t>
    </r>
    <r>
      <rPr>
        <b/>
        <i/>
        <sz val="10"/>
        <rFont val="Times New Roman"/>
        <family val="1"/>
      </rPr>
      <t>(nghìn đồng)</t>
    </r>
  </si>
  <si>
    <r>
      <t xml:space="preserve">Số tiền đã chi trả </t>
    </r>
    <r>
      <rPr>
        <b/>
        <i/>
        <sz val="10"/>
        <rFont val="Times New Roman"/>
        <family val="1"/>
      </rPr>
      <t>(nghìn đồng)</t>
    </r>
  </si>
  <si>
    <t>Tổng cộng (I+II+II+IV+V+IV+VII+VIII+IX+X)</t>
  </si>
  <si>
    <t>PHỤ LỤC 03</t>
  </si>
  <si>
    <t>(Kèm theo Báo cáo số: 12/BC-BDT ngày 29 tháng 11 năm 2021 của Ban Dân tộc HĐND tỉnh Kon Tum)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</si>
</sst>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.000"/>
    <numFmt numFmtId="181" formatCode="_(* #,##0.000_);_(* \(#,##0.000\);_(* &quot;-&quot;??_);_(@_)"/>
    <numFmt numFmtId="182" formatCode="_(&quot;Rp&quot;* #,##0.00_);_(&quot;Rp&quot;* \(#,##0.00\);_(&quot;Rp&quot;* &quot;-&quot;??_);_(@_)"/>
    <numFmt numFmtId="183" formatCode="_(&quot;Rp&quot;* #,##0_);_(&quot;Rp&quot;* \(#,##0\);_(&quot;Rp&quot;* &quot;-&quot;_);_(@_)"/>
    <numFmt numFmtId="184" formatCode="_(* #,##0.0_);_(* \(#,##0.0\);_(* &quot;-&quot;?_);_(@_)"/>
    <numFmt numFmtId="185" formatCode="_(* #,##0.0000_);_(* \(#,##0.0000\);_(* &quot;-&quot;??_);_(@_)"/>
    <numFmt numFmtId="186" formatCode="_(* #,##0.00000_);_(* \(#,##0.00000\);_(* &quot;-&quot;??_);_(@_)"/>
    <numFmt numFmtId="187" formatCode="#,##0.0000"/>
    <numFmt numFmtId="188" formatCode="#,##0.00000"/>
    <numFmt numFmtId="189" formatCode="0.000"/>
    <numFmt numFmtId="190" formatCode="0.0000"/>
    <numFmt numFmtId="191" formatCode="0.0%"/>
    <numFmt numFmtId="192" formatCode="_(* #,##0.000_);_(* \(#,##0.000\);_(* &quot;-&quot;???_);_(@_)"/>
    <numFmt numFmtId="193" formatCode="&quot;\&quot;#,##0.00;[Red]&quot;\&quot;&quot;\&quot;&quot;\&quot;&quot;\&quot;&quot;\&quot;&quot;\&quot;\-#,##0.00"/>
    <numFmt numFmtId="194" formatCode="&quot;\&quot;#,##0;[Red]&quot;\&quot;&quot;\&quot;\-#,##0"/>
    <numFmt numFmtId="195" formatCode="\$#,##0\ ;\(\$#,##0\)"/>
    <numFmt numFmtId="196" formatCode="0;[Red]0"/>
    <numFmt numFmtId="197" formatCode="&quot;VND&quot;#,##0_);[Red]\(&quot;VND&quot;#,##0\)"/>
    <numFmt numFmtId="198" formatCode="_-* #,##0_-;\-* #,##0_-;_-* &quot;-&quot;_-;_-@_-"/>
    <numFmt numFmtId="199" formatCode="_-* #,##0.00_-;\-* #,##0.00_-;_-* &quot;-&quot;??_-;_-@_-"/>
    <numFmt numFmtId="200" formatCode="&quot;\&quot;#,##0.00;[Red]&quot;\&quot;\-#,##0.00"/>
    <numFmt numFmtId="201" formatCode="&quot;\&quot;#,##0;[Red]&quot;\&quot;\-#,##0"/>
    <numFmt numFmtId="202" formatCode="_-&quot;$&quot;* #,##0_-;\-&quot;$&quot;* #,##0_-;_-&quot;$&quot;* &quot;-&quot;_-;_-@_-"/>
    <numFmt numFmtId="203" formatCode="#,##0\ &quot;$&quot;_);[Red]\(#,##0\ &quot;$&quot;\)"/>
    <numFmt numFmtId="204" formatCode="_-&quot;$&quot;* #,##0.00_-;\-&quot;$&quot;* #,##0.00_-;_-&quot;$&quot;* &quot;-&quot;??_-;_-@_-"/>
    <numFmt numFmtId="205" formatCode="0.000%"/>
    <numFmt numFmtId="206" formatCode="_-* #,##0.0\ _₫_-;\-* #,##0.0\ _₫_-;_-* &quot;-&quot;?\ _₫_-;_-@_-"/>
    <numFmt numFmtId="207" formatCode="_-* #,##0\ _₫_-;\-* #,##0\ _₫_-;_-* &quot;-&quot;??\ _₫_-;_-@_-"/>
    <numFmt numFmtId="208" formatCode="0.000000"/>
    <numFmt numFmtId="209" formatCode="0.00000"/>
    <numFmt numFmtId="210" formatCode="_(* #,##0.000000_);_(* \(#,##0.000000\);_(* &quot;-&quot;??_);_(@_)"/>
    <numFmt numFmtId="211" formatCode="_(* #,##0.0000000_);_(* \(#,##0.0000000\);_(* &quot;-&quot;??_);_(@_)"/>
    <numFmt numFmtId="212" formatCode="0.00000000"/>
    <numFmt numFmtId="213" formatCode="0.0000000"/>
  </numFmts>
  <fonts count="7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Times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sz val="11"/>
      <name val="VNtimes new roman"/>
      <family val="2"/>
    </font>
    <font>
      <b/>
      <sz val="12"/>
      <name val="Arial"/>
      <family val="2"/>
    </font>
    <font>
      <sz val="10"/>
      <name val=".VnTime"/>
      <family val="2"/>
    </font>
    <font>
      <sz val="12"/>
      <name val="Arial"/>
      <family val="2"/>
    </font>
    <font>
      <sz val="10"/>
      <name val="VNtimes new roman"/>
      <family val="2"/>
    </font>
    <font>
      <i/>
      <sz val="10"/>
      <name val="MS Sans Serif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16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9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6" fillId="2" borderId="0">
      <alignment/>
      <protection/>
    </xf>
    <xf numFmtId="0" fontId="7" fillId="2" borderId="0">
      <alignment/>
      <protection/>
    </xf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2" borderId="0">
      <alignment/>
      <protection/>
    </xf>
    <xf numFmtId="0" fontId="9" fillId="0" borderId="0">
      <alignment wrapText="1"/>
      <protection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8" fillId="26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>
      <alignment vertical="top" wrapText="1"/>
      <protection/>
    </xf>
    <xf numFmtId="0" fontId="62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8" applyNumberFormat="0" applyFill="0" applyAlignment="0" applyProtection="0"/>
    <xf numFmtId="49" fontId="16" fillId="0" borderId="9" applyBorder="0" applyAlignment="0" applyProtection="0"/>
    <xf numFmtId="196" fontId="16" fillId="0" borderId="9" applyFont="0" applyFill="0" applyBorder="0" applyAlignment="0" applyProtection="0"/>
    <xf numFmtId="0" fontId="17" fillId="0" borderId="0" applyNumberFormat="0" applyFont="0" applyFill="0" applyAlignment="0">
      <protection/>
    </xf>
    <xf numFmtId="0" fontId="69" fillId="31" borderId="0" applyNumberFormat="0" applyBorder="0" applyAlignment="0" applyProtection="0"/>
    <xf numFmtId="197" fontId="1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32" borderId="10" applyNumberFormat="0" applyFont="0" applyAlignment="0" applyProtection="0"/>
    <xf numFmtId="0" fontId="70" fillId="27" borderId="11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0" fillId="0" borderId="0">
      <alignment vertical="center"/>
      <protection/>
    </xf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>
      <alignment/>
      <protection/>
    </xf>
    <xf numFmtId="19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3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8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5" fillId="0" borderId="0" xfId="0" applyNumberFormat="1" applyFont="1" applyFill="1" applyAlignment="1">
      <alignment horizontal="center"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172" fontId="27" fillId="0" borderId="0" xfId="59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left"/>
    </xf>
    <xf numFmtId="0" fontId="31" fillId="33" borderId="13" xfId="0" applyFont="1" applyFill="1" applyBorder="1" applyAlignment="1">
      <alignment horizontal="left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1" fillId="0" borderId="13" xfId="89" applyFont="1" applyFill="1" applyBorder="1" applyAlignment="1">
      <alignment horizontal="left" vertical="center" wrapText="1"/>
      <protection/>
    </xf>
    <xf numFmtId="179" fontId="33" fillId="0" borderId="13" xfId="0" applyNumberFormat="1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/>
    </xf>
    <xf numFmtId="43" fontId="31" fillId="0" borderId="13" xfId="59" applyFont="1" applyFill="1" applyBorder="1" applyAlignment="1">
      <alignment horizontal="center" vertical="center" wrapText="1"/>
    </xf>
    <xf numFmtId="172" fontId="31" fillId="0" borderId="13" xfId="59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center"/>
    </xf>
    <xf numFmtId="0" fontId="31" fillId="0" borderId="1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/>
    </xf>
    <xf numFmtId="43" fontId="31" fillId="33" borderId="13" xfId="59" applyFont="1" applyFill="1" applyBorder="1" applyAlignment="1">
      <alignment horizontal="center" vertical="center" wrapText="1"/>
    </xf>
    <xf numFmtId="172" fontId="31" fillId="33" borderId="13" xfId="59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43" fontId="33" fillId="0" borderId="13" xfId="59" applyFont="1" applyFill="1" applyBorder="1" applyAlignment="1">
      <alignment horizontal="center" vertical="center" wrapText="1"/>
    </xf>
    <xf numFmtId="172" fontId="31" fillId="0" borderId="13" xfId="0" applyNumberFormat="1" applyFont="1" applyFill="1" applyBorder="1" applyAlignment="1">
      <alignment horizontal="center" vertical="center" wrapText="1"/>
    </xf>
    <xf numFmtId="172" fontId="33" fillId="0" borderId="13" xfId="59" applyNumberFormat="1" applyFont="1" applyFill="1" applyBorder="1" applyAlignment="1">
      <alignment horizontal="center" vertical="center" wrapText="1"/>
    </xf>
    <xf numFmtId="172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43" fontId="31" fillId="0" borderId="13" xfId="59" applyFont="1" applyFill="1" applyBorder="1" applyAlignment="1">
      <alignment vertical="center"/>
    </xf>
    <xf numFmtId="172" fontId="31" fillId="0" borderId="13" xfId="59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/>
    </xf>
    <xf numFmtId="43" fontId="34" fillId="0" borderId="13" xfId="59" applyFont="1" applyFill="1" applyBorder="1" applyAlignment="1">
      <alignment horizontal="center" vertical="center" wrapText="1"/>
    </xf>
    <xf numFmtId="172" fontId="34" fillId="0" borderId="13" xfId="59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172" fontId="34" fillId="0" borderId="13" xfId="0" applyNumberFormat="1" applyFont="1" applyFill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"/>
    </xf>
    <xf numFmtId="172" fontId="31" fillId="0" borderId="13" xfId="0" applyNumberFormat="1" applyFont="1" applyFill="1" applyBorder="1" applyAlignment="1">
      <alignment vertical="center"/>
    </xf>
    <xf numFmtId="1" fontId="34" fillId="0" borderId="13" xfId="0" applyNumberFormat="1" applyFont="1" applyFill="1" applyBorder="1" applyAlignment="1">
      <alignment horizontal="center" vertical="center" wrapText="1"/>
    </xf>
    <xf numFmtId="172" fontId="34" fillId="0" borderId="13" xfId="61" applyNumberFormat="1" applyFont="1" applyFill="1" applyBorder="1" applyAlignment="1">
      <alignment horizontal="center"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172" fontId="28" fillId="0" borderId="0" xfId="0" applyNumberFormat="1" applyFont="1" applyFill="1" applyAlignment="1">
      <alignment/>
    </xf>
    <xf numFmtId="181" fontId="27" fillId="0" borderId="0" xfId="0" applyNumberFormat="1" applyFont="1" applyFill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</cellXfs>
  <cellStyles count="11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1" xfId="22"/>
    <cellStyle name="2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" xfId="30"/>
    <cellStyle name="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µ¾÷AßAø " xfId="50"/>
    <cellStyle name="AeE­_INQUIRY ¿µ¾÷AßAø " xfId="51"/>
    <cellStyle name="AÞ¸¶ [0]_INQUIRY ¿?¾÷AßAø " xfId="52"/>
    <cellStyle name="AÞ¸¶_INQUIRY ¿?¾÷AßAø " xfId="53"/>
    <cellStyle name="Bad" xfId="54"/>
    <cellStyle name="C?AØ_¿?¾÷CoE² " xfId="55"/>
    <cellStyle name="C￥AØ_¿μ¾÷CoE² " xfId="56"/>
    <cellStyle name="Calculation" xfId="57"/>
    <cellStyle name="Check Cell" xfId="58"/>
    <cellStyle name="Comma" xfId="59"/>
    <cellStyle name="Comma [0]" xfId="60"/>
    <cellStyle name="Comma 2" xfId="61"/>
    <cellStyle name="Comma 3" xfId="62"/>
    <cellStyle name="Comma 4" xfId="63"/>
    <cellStyle name="Comma0" xfId="64"/>
    <cellStyle name="Currency" xfId="65"/>
    <cellStyle name="Currency [0]" xfId="66"/>
    <cellStyle name="Currency0" xfId="67"/>
    <cellStyle name="Date" xfId="68"/>
    <cellStyle name="DuToanBXD" xfId="69"/>
    <cellStyle name="Explanatory Text" xfId="70"/>
    <cellStyle name="Fixed" xfId="71"/>
    <cellStyle name="Followed Hyperlink" xfId="72"/>
    <cellStyle name="Good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lo" xfId="83"/>
    <cellStyle name="mn" xfId="84"/>
    <cellStyle name="n" xfId="85"/>
    <cellStyle name="Neutral" xfId="86"/>
    <cellStyle name="Normal - Style1" xfId="87"/>
    <cellStyle name="Normal 2" xfId="88"/>
    <cellStyle name="Normal 5" xfId="89"/>
    <cellStyle name="Note" xfId="90"/>
    <cellStyle name="Output" xfId="91"/>
    <cellStyle name="Percent" xfId="92"/>
    <cellStyle name="Title" xfId="93"/>
    <cellStyle name="Total" xfId="94"/>
    <cellStyle name="Warning Text" xfId="95"/>
    <cellStyle name=" [0.00]_ Att. 1- Cover" xfId="96"/>
    <cellStyle name="_ Att. 1- Cover" xfId="97"/>
    <cellStyle name="?_ Att. 1- Cover" xfId="98"/>
    <cellStyle name="똿뗦먛귟 [0.00]_PRODUCT DETAIL Q1" xfId="99"/>
    <cellStyle name="똿뗦먛귟_PRODUCT DETAIL Q1" xfId="100"/>
    <cellStyle name="믅됞 [0.00]_PRODUCT DETAIL Q1" xfId="101"/>
    <cellStyle name="믅됞_PRODUCT DETAIL Q1" xfId="102"/>
    <cellStyle name="백분율_95" xfId="103"/>
    <cellStyle name="뷭?_BOOKSHIP" xfId="104"/>
    <cellStyle name="콤마 [0]_1202" xfId="105"/>
    <cellStyle name="콤마_1202" xfId="106"/>
    <cellStyle name="통화 [0]_1202" xfId="107"/>
    <cellStyle name="통화_1202" xfId="108"/>
    <cellStyle name="표준_(정보부문)월별인원계획" xfId="109"/>
    <cellStyle name="一般_00Q3902REV.1" xfId="110"/>
    <cellStyle name="千分位[0]_00Q3902REV.1" xfId="111"/>
    <cellStyle name="千分位_00Q3902REV.1" xfId="112"/>
    <cellStyle name="貨幣 [0]_00Q3902REV.1" xfId="113"/>
    <cellStyle name="貨幣[0]_BRE" xfId="114"/>
    <cellStyle name="貨幣_00Q3902REV.1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0"/>
  <sheetViews>
    <sheetView tabSelected="1" zoomScale="77" zoomScaleNormal="77" zoomScalePageLayoutView="0" workbookViewId="0" topLeftCell="A1">
      <selection activeCell="M5" sqref="M5:T5"/>
    </sheetView>
  </sheetViews>
  <sheetFormatPr defaultColWidth="9.00390625" defaultRowHeight="15.75"/>
  <cols>
    <col min="1" max="1" width="3.375" style="26" customWidth="1"/>
    <col min="2" max="2" width="17.25390625" style="13" customWidth="1"/>
    <col min="3" max="3" width="9.75390625" style="9" customWidth="1"/>
    <col min="4" max="4" width="10.125" style="9" customWidth="1"/>
    <col min="5" max="5" width="6.50390625" style="9" customWidth="1"/>
    <col min="6" max="6" width="6.25390625" style="9" customWidth="1"/>
    <col min="7" max="7" width="9.50390625" style="9" customWidth="1"/>
    <col min="8" max="8" width="9.375" style="9" customWidth="1"/>
    <col min="9" max="9" width="6.125" style="9" customWidth="1"/>
    <col min="10" max="10" width="6.00390625" style="9" customWidth="1"/>
    <col min="11" max="11" width="9.50390625" style="9" customWidth="1"/>
    <col min="12" max="12" width="9.875" style="9" customWidth="1"/>
    <col min="13" max="13" width="10.25390625" style="9" customWidth="1"/>
    <col min="14" max="14" width="10.75390625" style="9" customWidth="1"/>
    <col min="15" max="15" width="6.625" style="9" customWidth="1"/>
    <col min="16" max="16" width="15.50390625" style="9" customWidth="1"/>
    <col min="17" max="18" width="11.50390625" style="9" customWidth="1"/>
    <col min="19" max="19" width="7.125" style="9" customWidth="1"/>
    <col min="20" max="20" width="14.125" style="9" customWidth="1"/>
    <col min="21" max="21" width="5.625" style="1" customWidth="1"/>
    <col min="22" max="22" width="15.375" style="1" customWidth="1"/>
    <col min="23" max="23" width="10.625" style="1" customWidth="1"/>
    <col min="24" max="37" width="5.625" style="1" customWidth="1"/>
    <col min="38" max="16384" width="9.00390625" style="1" customWidth="1"/>
  </cols>
  <sheetData>
    <row r="1" spans="1:20" ht="18.75">
      <c r="A1" s="61" t="s">
        <v>252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2.25" customHeight="1">
      <c r="A2" s="62" t="s">
        <v>244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6.25" customHeight="1">
      <c r="A3" s="63" t="s">
        <v>253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ht="15.75" customHeight="1"/>
    <row r="5" spans="1:20" ht="45" customHeight="1">
      <c r="A5" s="64" t="s">
        <v>6</v>
      </c>
      <c r="B5" s="59" t="s">
        <v>7</v>
      </c>
      <c r="C5" s="68" t="s">
        <v>8</v>
      </c>
      <c r="D5" s="69"/>
      <c r="E5" s="56" t="s">
        <v>187</v>
      </c>
      <c r="F5" s="58"/>
      <c r="G5" s="58"/>
      <c r="H5" s="57"/>
      <c r="I5" s="56" t="s">
        <v>190</v>
      </c>
      <c r="J5" s="58"/>
      <c r="K5" s="58"/>
      <c r="L5" s="57"/>
      <c r="M5" s="56" t="s">
        <v>4</v>
      </c>
      <c r="N5" s="58"/>
      <c r="O5" s="58"/>
      <c r="P5" s="58"/>
      <c r="Q5" s="58"/>
      <c r="R5" s="58"/>
      <c r="S5" s="58"/>
      <c r="T5" s="57"/>
    </row>
    <row r="6" spans="1:20" ht="69" customHeight="1">
      <c r="A6" s="65"/>
      <c r="B6" s="67"/>
      <c r="C6" s="59" t="s">
        <v>245</v>
      </c>
      <c r="D6" s="59" t="s">
        <v>246</v>
      </c>
      <c r="E6" s="56" t="s">
        <v>189</v>
      </c>
      <c r="F6" s="57"/>
      <c r="G6" s="56" t="s">
        <v>5</v>
      </c>
      <c r="H6" s="57"/>
      <c r="I6" s="56" t="s">
        <v>188</v>
      </c>
      <c r="J6" s="57"/>
      <c r="K6" s="56" t="s">
        <v>5</v>
      </c>
      <c r="L6" s="57"/>
      <c r="M6" s="56" t="s">
        <v>0</v>
      </c>
      <c r="N6" s="58"/>
      <c r="O6" s="58"/>
      <c r="P6" s="57"/>
      <c r="Q6" s="56" t="s">
        <v>1</v>
      </c>
      <c r="R6" s="58"/>
      <c r="S6" s="58"/>
      <c r="T6" s="57"/>
    </row>
    <row r="7" spans="1:22" ht="39" customHeight="1">
      <c r="A7" s="66"/>
      <c r="B7" s="60"/>
      <c r="C7" s="60"/>
      <c r="D7" s="60"/>
      <c r="E7" s="27" t="s">
        <v>247</v>
      </c>
      <c r="F7" s="27" t="s">
        <v>248</v>
      </c>
      <c r="G7" s="27" t="s">
        <v>245</v>
      </c>
      <c r="H7" s="27" t="s">
        <v>246</v>
      </c>
      <c r="I7" s="27" t="s">
        <v>247</v>
      </c>
      <c r="J7" s="27" t="s">
        <v>248</v>
      </c>
      <c r="K7" s="27" t="s">
        <v>245</v>
      </c>
      <c r="L7" s="27" t="s">
        <v>246</v>
      </c>
      <c r="M7" s="27" t="s">
        <v>249</v>
      </c>
      <c r="N7" s="27" t="s">
        <v>250</v>
      </c>
      <c r="O7" s="27" t="s">
        <v>3</v>
      </c>
      <c r="P7" s="27" t="s">
        <v>2</v>
      </c>
      <c r="Q7" s="27" t="s">
        <v>249</v>
      </c>
      <c r="R7" s="27" t="s">
        <v>250</v>
      </c>
      <c r="S7" s="27" t="s">
        <v>3</v>
      </c>
      <c r="T7" s="27" t="s">
        <v>2</v>
      </c>
      <c r="V7" s="54"/>
    </row>
    <row r="8" spans="1:22" s="12" customFormat="1" ht="39.75" customHeight="1">
      <c r="A8" s="28"/>
      <c r="B8" s="27" t="s">
        <v>251</v>
      </c>
      <c r="C8" s="23">
        <f aca="true" t="shared" si="0" ref="C8:N8">C9+C55+C78+C95+C132+C163+C205+C238+C284+C303</f>
        <v>387781.36130000005</v>
      </c>
      <c r="D8" s="23">
        <f t="shared" si="0"/>
        <v>383875.9910000002</v>
      </c>
      <c r="E8" s="24">
        <f t="shared" si="0"/>
        <v>3469</v>
      </c>
      <c r="F8" s="24">
        <f t="shared" si="0"/>
        <v>3435</v>
      </c>
      <c r="G8" s="23">
        <f t="shared" si="0"/>
        <v>45989.869999999995</v>
      </c>
      <c r="H8" s="23">
        <f t="shared" si="0"/>
        <v>46679.79</v>
      </c>
      <c r="I8" s="24">
        <f t="shared" si="0"/>
        <v>3360</v>
      </c>
      <c r="J8" s="24">
        <f t="shared" si="0"/>
        <v>3331</v>
      </c>
      <c r="K8" s="23">
        <f t="shared" si="0"/>
        <v>45004.85</v>
      </c>
      <c r="L8" s="23">
        <f t="shared" si="0"/>
        <v>45528.41</v>
      </c>
      <c r="M8" s="24">
        <f t="shared" si="0"/>
        <v>255429951.0431438</v>
      </c>
      <c r="N8" s="24">
        <f t="shared" si="0"/>
        <v>255429951.0431438</v>
      </c>
      <c r="O8" s="24">
        <v>100</v>
      </c>
      <c r="P8" s="24"/>
      <c r="Q8" s="24">
        <f>Q9+Q55+Q78+Q95+Q132+Q163+Q205+Q238+Q284+Q303</f>
        <v>197546237.8062349</v>
      </c>
      <c r="R8" s="24">
        <f>R9+R55+R78+R95+R132+R163+R205+R238+R284+R303</f>
        <v>197546237.8062349</v>
      </c>
      <c r="S8" s="24">
        <v>100</v>
      </c>
      <c r="T8" s="23"/>
      <c r="V8" s="55"/>
    </row>
    <row r="9" spans="1:20" s="2" customFormat="1" ht="21" customHeight="1">
      <c r="A9" s="29" t="s">
        <v>43</v>
      </c>
      <c r="B9" s="14" t="s">
        <v>44</v>
      </c>
      <c r="C9" s="30">
        <f>C10+C15+C27</f>
        <v>86738.38999999997</v>
      </c>
      <c r="D9" s="30">
        <f aca="true" t="shared" si="1" ref="D9:R9">D10+D15+D27</f>
        <v>87029.75000000007</v>
      </c>
      <c r="E9" s="31">
        <f t="shared" si="1"/>
        <v>244</v>
      </c>
      <c r="F9" s="31">
        <f t="shared" si="1"/>
        <v>244</v>
      </c>
      <c r="G9" s="30">
        <f t="shared" si="1"/>
        <v>4945.98</v>
      </c>
      <c r="H9" s="30">
        <f t="shared" si="1"/>
        <v>5023.360000000001</v>
      </c>
      <c r="I9" s="31">
        <f t="shared" si="1"/>
        <v>244</v>
      </c>
      <c r="J9" s="31">
        <f t="shared" si="1"/>
        <v>244</v>
      </c>
      <c r="K9" s="30">
        <f t="shared" si="1"/>
        <v>4945.98</v>
      </c>
      <c r="L9" s="30">
        <f t="shared" si="1"/>
        <v>5023.360000000001</v>
      </c>
      <c r="M9" s="31">
        <f t="shared" si="1"/>
        <v>56390064.16482376</v>
      </c>
      <c r="N9" s="31">
        <f t="shared" si="1"/>
        <v>56390064.16482376</v>
      </c>
      <c r="O9" s="31">
        <v>100</v>
      </c>
      <c r="P9" s="31"/>
      <c r="Q9" s="31">
        <f t="shared" si="1"/>
        <v>43315768.892253675</v>
      </c>
      <c r="R9" s="31">
        <f t="shared" si="1"/>
        <v>43315768.892253675</v>
      </c>
      <c r="S9" s="31">
        <v>100</v>
      </c>
      <c r="T9" s="31"/>
    </row>
    <row r="10" spans="1:20" s="2" customFormat="1" ht="25.5" customHeight="1">
      <c r="A10" s="27">
        <v>1</v>
      </c>
      <c r="B10" s="15" t="s">
        <v>9</v>
      </c>
      <c r="C10" s="23">
        <f>SUM(C11:C14)</f>
        <v>79564.98999999998</v>
      </c>
      <c r="D10" s="23">
        <f aca="true" t="shared" si="2" ref="D10:R10">SUM(D11:D14)</f>
        <v>80020.69000000008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4">
        <f t="shared" si="2"/>
        <v>51877368.55982377</v>
      </c>
      <c r="N10" s="24">
        <f t="shared" si="2"/>
        <v>51877368.55982377</v>
      </c>
      <c r="O10" s="24">
        <v>100</v>
      </c>
      <c r="P10" s="24"/>
      <c r="Q10" s="24">
        <f t="shared" si="2"/>
        <v>39955906.32825367</v>
      </c>
      <c r="R10" s="24">
        <f t="shared" si="2"/>
        <v>39955906.32825367</v>
      </c>
      <c r="S10" s="24">
        <v>100</v>
      </c>
      <c r="T10" s="24"/>
    </row>
    <row r="11" spans="1:20" s="2" customFormat="1" ht="51">
      <c r="A11" s="32" t="s">
        <v>219</v>
      </c>
      <c r="B11" s="16" t="s">
        <v>11</v>
      </c>
      <c r="C11" s="33">
        <v>36670.65000000001</v>
      </c>
      <c r="D11" s="33">
        <v>36472.880000000034</v>
      </c>
      <c r="E11" s="34"/>
      <c r="F11" s="34"/>
      <c r="G11" s="27"/>
      <c r="H11" s="27"/>
      <c r="I11" s="24"/>
      <c r="J11" s="24"/>
      <c r="K11" s="27"/>
      <c r="L11" s="27"/>
      <c r="M11" s="35">
        <v>19897281.551</v>
      </c>
      <c r="N11" s="35">
        <f>M11</f>
        <v>19897281.551</v>
      </c>
      <c r="O11" s="36">
        <f>(N11/M11)*100</f>
        <v>100</v>
      </c>
      <c r="P11" s="32" t="s">
        <v>191</v>
      </c>
      <c r="Q11" s="35">
        <v>15421057.868</v>
      </c>
      <c r="R11" s="35">
        <v>15421057.868</v>
      </c>
      <c r="S11" s="32">
        <f>(R11/Q11)*100</f>
        <v>100</v>
      </c>
      <c r="T11" s="32" t="s">
        <v>196</v>
      </c>
    </row>
    <row r="12" spans="1:20" s="2" customFormat="1" ht="51">
      <c r="A12" s="32" t="s">
        <v>221</v>
      </c>
      <c r="B12" s="16" t="s">
        <v>14</v>
      </c>
      <c r="C12" s="33">
        <v>23519.87999999998</v>
      </c>
      <c r="D12" s="33">
        <v>23513.48000000003</v>
      </c>
      <c r="E12" s="34"/>
      <c r="F12" s="34"/>
      <c r="G12" s="27"/>
      <c r="H12" s="27"/>
      <c r="I12" s="24"/>
      <c r="J12" s="24"/>
      <c r="K12" s="27"/>
      <c r="L12" s="27"/>
      <c r="M12" s="35">
        <v>19228967.615</v>
      </c>
      <c r="N12" s="35">
        <f>M12</f>
        <v>19228967.615</v>
      </c>
      <c r="O12" s="36">
        <f>(N12/M12)*100</f>
        <v>100</v>
      </c>
      <c r="P12" s="32" t="s">
        <v>191</v>
      </c>
      <c r="Q12" s="35">
        <v>14501788.493</v>
      </c>
      <c r="R12" s="35">
        <v>14501788.493</v>
      </c>
      <c r="S12" s="32">
        <f>(R12/Q12)*100</f>
        <v>100</v>
      </c>
      <c r="T12" s="32" t="s">
        <v>197</v>
      </c>
    </row>
    <row r="13" spans="1:20" s="2" customFormat="1" ht="51">
      <c r="A13" s="32" t="s">
        <v>222</v>
      </c>
      <c r="B13" s="16" t="s">
        <v>21</v>
      </c>
      <c r="C13" s="33">
        <v>19336.56</v>
      </c>
      <c r="D13" s="33">
        <v>19996.430000000022</v>
      </c>
      <c r="E13" s="34"/>
      <c r="F13" s="34"/>
      <c r="G13" s="27"/>
      <c r="H13" s="27"/>
      <c r="I13" s="24"/>
      <c r="J13" s="24"/>
      <c r="K13" s="27"/>
      <c r="L13" s="27"/>
      <c r="M13" s="35">
        <v>12724939.395</v>
      </c>
      <c r="N13" s="35">
        <f>M13</f>
        <v>12724939.395</v>
      </c>
      <c r="O13" s="36">
        <f>(N13/M13)*100</f>
        <v>100</v>
      </c>
      <c r="P13" s="32" t="s">
        <v>192</v>
      </c>
      <c r="Q13" s="35">
        <v>10013716.91</v>
      </c>
      <c r="R13" s="35">
        <v>10013716.91</v>
      </c>
      <c r="S13" s="32">
        <f>(R13/Q13)*100</f>
        <v>100</v>
      </c>
      <c r="T13" s="32" t="s">
        <v>196</v>
      </c>
    </row>
    <row r="14" spans="1:20" s="2" customFormat="1" ht="51">
      <c r="A14" s="32" t="s">
        <v>227</v>
      </c>
      <c r="B14" s="16" t="s">
        <v>25</v>
      </c>
      <c r="C14" s="33">
        <v>37.900000000000006</v>
      </c>
      <c r="D14" s="33">
        <v>37.900000000000006</v>
      </c>
      <c r="E14" s="34"/>
      <c r="F14" s="34"/>
      <c r="G14" s="27"/>
      <c r="H14" s="27"/>
      <c r="I14" s="24"/>
      <c r="J14" s="24"/>
      <c r="K14" s="27"/>
      <c r="L14" s="27"/>
      <c r="M14" s="35">
        <v>26179.998823776506</v>
      </c>
      <c r="N14" s="35">
        <f>M14</f>
        <v>26179.998823776506</v>
      </c>
      <c r="O14" s="36">
        <f>(N14/M14)*100</f>
        <v>100</v>
      </c>
      <c r="P14" s="32" t="s">
        <v>191</v>
      </c>
      <c r="Q14" s="35">
        <v>19343.057253670508</v>
      </c>
      <c r="R14" s="35">
        <f>Q14</f>
        <v>19343.057253670508</v>
      </c>
      <c r="S14" s="32">
        <f>(R14/Q14)*100</f>
        <v>100</v>
      </c>
      <c r="T14" s="32" t="s">
        <v>199</v>
      </c>
    </row>
    <row r="15" spans="1:20" s="2" customFormat="1" ht="30" customHeight="1">
      <c r="A15" s="22">
        <v>2</v>
      </c>
      <c r="B15" s="17" t="s">
        <v>42</v>
      </c>
      <c r="C15" s="23">
        <f>SUM(C16:C26)</f>
        <v>2227.419999999999</v>
      </c>
      <c r="D15" s="23">
        <f aca="true" t="shared" si="3" ref="D15:L15">SUM(D16:D26)</f>
        <v>1985.6999999999996</v>
      </c>
      <c r="E15" s="23">
        <f t="shared" si="3"/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  <c r="L15" s="23">
        <f t="shared" si="3"/>
        <v>0</v>
      </c>
      <c r="M15" s="24">
        <v>1309554.896</v>
      </c>
      <c r="N15" s="24">
        <v>1309554.896</v>
      </c>
      <c r="O15" s="24">
        <v>100</v>
      </c>
      <c r="P15" s="24"/>
      <c r="Q15" s="24">
        <v>916329.327</v>
      </c>
      <c r="R15" s="24">
        <v>916329.327</v>
      </c>
      <c r="S15" s="24">
        <v>100</v>
      </c>
      <c r="T15" s="23"/>
    </row>
    <row r="16" spans="1:20" s="2" customFormat="1" ht="51">
      <c r="A16" s="37" t="s">
        <v>217</v>
      </c>
      <c r="B16" s="18" t="s">
        <v>45</v>
      </c>
      <c r="C16" s="33">
        <v>92.32</v>
      </c>
      <c r="D16" s="33">
        <v>85.12</v>
      </c>
      <c r="E16" s="34"/>
      <c r="F16" s="34"/>
      <c r="G16" s="27"/>
      <c r="H16" s="27"/>
      <c r="I16" s="24"/>
      <c r="J16" s="24"/>
      <c r="K16" s="27"/>
      <c r="L16" s="27"/>
      <c r="M16" s="35">
        <v>67503.105</v>
      </c>
      <c r="N16" s="35">
        <f aca="true" t="shared" si="4" ref="N16:N26">M16</f>
        <v>67503.105</v>
      </c>
      <c r="O16" s="36">
        <f aca="true" t="shared" si="5" ref="O16:O26">(N16/M16)*100</f>
        <v>100</v>
      </c>
      <c r="P16" s="32" t="s">
        <v>191</v>
      </c>
      <c r="Q16" s="35">
        <v>46206.335</v>
      </c>
      <c r="R16" s="35">
        <v>46206.335</v>
      </c>
      <c r="S16" s="32">
        <f aca="true" t="shared" si="6" ref="S16:S26">(R16/Q16)*100</f>
        <v>100</v>
      </c>
      <c r="T16" s="32" t="s">
        <v>197</v>
      </c>
    </row>
    <row r="17" spans="1:20" s="2" customFormat="1" ht="25.5">
      <c r="A17" s="37" t="s">
        <v>218</v>
      </c>
      <c r="B17" s="18" t="s">
        <v>46</v>
      </c>
      <c r="C17" s="33">
        <v>40.74</v>
      </c>
      <c r="D17" s="33">
        <v>36.07</v>
      </c>
      <c r="E17" s="34"/>
      <c r="F17" s="34"/>
      <c r="G17" s="27"/>
      <c r="H17" s="27"/>
      <c r="I17" s="24"/>
      <c r="J17" s="24"/>
      <c r="K17" s="27"/>
      <c r="L17" s="27"/>
      <c r="M17" s="35">
        <v>30789.705</v>
      </c>
      <c r="N17" s="35">
        <f t="shared" si="4"/>
        <v>30789.705</v>
      </c>
      <c r="O17" s="36">
        <f t="shared" si="5"/>
        <v>100</v>
      </c>
      <c r="P17" s="32" t="s">
        <v>194</v>
      </c>
      <c r="Q17" s="35">
        <v>20100.675</v>
      </c>
      <c r="R17" s="35">
        <v>20100.675</v>
      </c>
      <c r="S17" s="32">
        <f t="shared" si="6"/>
        <v>100</v>
      </c>
      <c r="T17" s="32" t="s">
        <v>205</v>
      </c>
    </row>
    <row r="18" spans="1:20" s="2" customFormat="1" ht="25.5">
      <c r="A18" s="37" t="s">
        <v>223</v>
      </c>
      <c r="B18" s="18" t="s">
        <v>47</v>
      </c>
      <c r="C18" s="33">
        <v>576.3099999999995</v>
      </c>
      <c r="D18" s="33">
        <v>551.06</v>
      </c>
      <c r="E18" s="34"/>
      <c r="F18" s="34"/>
      <c r="G18" s="27"/>
      <c r="H18" s="27"/>
      <c r="I18" s="24"/>
      <c r="J18" s="24"/>
      <c r="K18" s="27"/>
      <c r="L18" s="27"/>
      <c r="M18" s="35">
        <v>442327.62</v>
      </c>
      <c r="N18" s="35">
        <f t="shared" si="4"/>
        <v>442327.62</v>
      </c>
      <c r="O18" s="36">
        <f t="shared" si="5"/>
        <v>100</v>
      </c>
      <c r="P18" s="32" t="s">
        <v>194</v>
      </c>
      <c r="Q18" s="35">
        <v>312494.434</v>
      </c>
      <c r="R18" s="35">
        <v>312494.434</v>
      </c>
      <c r="S18" s="32">
        <f t="shared" si="6"/>
        <v>100</v>
      </c>
      <c r="T18" s="32" t="s">
        <v>205</v>
      </c>
    </row>
    <row r="19" spans="1:20" s="2" customFormat="1" ht="25.5">
      <c r="A19" s="37" t="s">
        <v>224</v>
      </c>
      <c r="B19" s="18" t="s">
        <v>48</v>
      </c>
      <c r="C19" s="33">
        <v>53.32</v>
      </c>
      <c r="D19" s="33">
        <v>19.889999999999997</v>
      </c>
      <c r="E19" s="34"/>
      <c r="F19" s="34"/>
      <c r="G19" s="27"/>
      <c r="H19" s="27"/>
      <c r="I19" s="24"/>
      <c r="J19" s="24"/>
      <c r="K19" s="27"/>
      <c r="L19" s="27"/>
      <c r="M19" s="35">
        <v>40923.997</v>
      </c>
      <c r="N19" s="35">
        <f t="shared" si="4"/>
        <v>40923.997</v>
      </c>
      <c r="O19" s="36">
        <f t="shared" si="5"/>
        <v>100</v>
      </c>
      <c r="P19" s="32" t="s">
        <v>194</v>
      </c>
      <c r="Q19" s="35">
        <v>11279.197</v>
      </c>
      <c r="R19" s="35">
        <v>11279.197</v>
      </c>
      <c r="S19" s="32">
        <f t="shared" si="6"/>
        <v>100</v>
      </c>
      <c r="T19" s="32" t="s">
        <v>205</v>
      </c>
    </row>
    <row r="20" spans="1:20" s="2" customFormat="1" ht="25.5">
      <c r="A20" s="37" t="s">
        <v>232</v>
      </c>
      <c r="B20" s="18" t="s">
        <v>49</v>
      </c>
      <c r="C20" s="33">
        <v>31.55</v>
      </c>
      <c r="D20" s="33">
        <v>31.55</v>
      </c>
      <c r="E20" s="34"/>
      <c r="F20" s="34"/>
      <c r="G20" s="27"/>
      <c r="H20" s="27"/>
      <c r="I20" s="24"/>
      <c r="J20" s="24"/>
      <c r="K20" s="27"/>
      <c r="L20" s="27"/>
      <c r="M20" s="35">
        <v>24215.156</v>
      </c>
      <c r="N20" s="35">
        <f t="shared" si="4"/>
        <v>24215.156</v>
      </c>
      <c r="O20" s="36">
        <f t="shared" si="5"/>
        <v>100</v>
      </c>
      <c r="P20" s="32" t="s">
        <v>193</v>
      </c>
      <c r="Q20" s="35">
        <v>17891.336</v>
      </c>
      <c r="R20" s="35">
        <v>17891.336</v>
      </c>
      <c r="S20" s="32">
        <f t="shared" si="6"/>
        <v>100</v>
      </c>
      <c r="T20" s="32" t="s">
        <v>205</v>
      </c>
    </row>
    <row r="21" spans="1:20" s="2" customFormat="1" ht="51">
      <c r="A21" s="37" t="s">
        <v>233</v>
      </c>
      <c r="B21" s="18" t="s">
        <v>50</v>
      </c>
      <c r="C21" s="33">
        <v>133.26</v>
      </c>
      <c r="D21" s="33">
        <v>130.03</v>
      </c>
      <c r="E21" s="34"/>
      <c r="F21" s="34"/>
      <c r="G21" s="27"/>
      <c r="H21" s="27"/>
      <c r="I21" s="24"/>
      <c r="J21" s="24"/>
      <c r="K21" s="27"/>
      <c r="L21" s="27"/>
      <c r="M21" s="35">
        <v>106790.36</v>
      </c>
      <c r="N21" s="35">
        <f t="shared" si="4"/>
        <v>106790.36</v>
      </c>
      <c r="O21" s="36">
        <f t="shared" si="5"/>
        <v>100</v>
      </c>
      <c r="P21" s="32" t="s">
        <v>191</v>
      </c>
      <c r="Q21" s="35">
        <v>82255.431</v>
      </c>
      <c r="R21" s="35">
        <v>82255.431</v>
      </c>
      <c r="S21" s="32">
        <f t="shared" si="6"/>
        <v>100</v>
      </c>
      <c r="T21" s="32" t="s">
        <v>202</v>
      </c>
    </row>
    <row r="22" spans="1:20" s="2" customFormat="1" ht="51">
      <c r="A22" s="37" t="s">
        <v>234</v>
      </c>
      <c r="B22" s="18" t="s">
        <v>51</v>
      </c>
      <c r="C22" s="33">
        <v>209.14999999999998</v>
      </c>
      <c r="D22" s="33">
        <v>205.64999999999998</v>
      </c>
      <c r="E22" s="34"/>
      <c r="F22" s="34"/>
      <c r="G22" s="27"/>
      <c r="H22" s="27"/>
      <c r="I22" s="24"/>
      <c r="J22" s="24"/>
      <c r="K22" s="27"/>
      <c r="L22" s="27"/>
      <c r="M22" s="35">
        <v>140283.069</v>
      </c>
      <c r="N22" s="35">
        <f t="shared" si="4"/>
        <v>140283.069</v>
      </c>
      <c r="O22" s="36">
        <f t="shared" si="5"/>
        <v>100</v>
      </c>
      <c r="P22" s="32" t="s">
        <v>192</v>
      </c>
      <c r="Q22" s="35">
        <v>98444.048</v>
      </c>
      <c r="R22" s="35">
        <v>98444.048</v>
      </c>
      <c r="S22" s="32">
        <f t="shared" si="6"/>
        <v>100</v>
      </c>
      <c r="T22" s="32" t="s">
        <v>205</v>
      </c>
    </row>
    <row r="23" spans="1:20" s="2" customFormat="1" ht="25.5">
      <c r="A23" s="37" t="s">
        <v>235</v>
      </c>
      <c r="B23" s="18" t="s">
        <v>52</v>
      </c>
      <c r="C23" s="33">
        <v>250.06999999999996</v>
      </c>
      <c r="D23" s="33">
        <v>219.47</v>
      </c>
      <c r="E23" s="34"/>
      <c r="F23" s="34"/>
      <c r="G23" s="27"/>
      <c r="H23" s="27"/>
      <c r="I23" s="24"/>
      <c r="J23" s="24"/>
      <c r="K23" s="27"/>
      <c r="L23" s="27"/>
      <c r="M23" s="35">
        <v>104629.973</v>
      </c>
      <c r="N23" s="35">
        <f t="shared" si="4"/>
        <v>104629.973</v>
      </c>
      <c r="O23" s="36">
        <f t="shared" si="5"/>
        <v>100</v>
      </c>
      <c r="P23" s="32" t="s">
        <v>194</v>
      </c>
      <c r="Q23" s="35">
        <v>76788.343</v>
      </c>
      <c r="R23" s="35">
        <v>76788.343</v>
      </c>
      <c r="S23" s="32">
        <f t="shared" si="6"/>
        <v>100</v>
      </c>
      <c r="T23" s="32" t="s">
        <v>202</v>
      </c>
    </row>
    <row r="24" spans="1:20" s="2" customFormat="1" ht="51">
      <c r="A24" s="37" t="s">
        <v>236</v>
      </c>
      <c r="B24" s="18" t="s">
        <v>53</v>
      </c>
      <c r="C24" s="33">
        <v>329.0799999999999</v>
      </c>
      <c r="D24" s="33">
        <v>318.88</v>
      </c>
      <c r="E24" s="34"/>
      <c r="F24" s="34"/>
      <c r="G24" s="27"/>
      <c r="H24" s="27"/>
      <c r="I24" s="24"/>
      <c r="J24" s="24"/>
      <c r="K24" s="27"/>
      <c r="L24" s="27"/>
      <c r="M24" s="35">
        <v>137656.786</v>
      </c>
      <c r="N24" s="35">
        <f t="shared" si="4"/>
        <v>137656.786</v>
      </c>
      <c r="O24" s="36">
        <f t="shared" si="5"/>
        <v>100</v>
      </c>
      <c r="P24" s="32" t="s">
        <v>194</v>
      </c>
      <c r="Q24" s="35">
        <v>111467.854</v>
      </c>
      <c r="R24" s="35">
        <v>111467.854</v>
      </c>
      <c r="S24" s="32">
        <f t="shared" si="6"/>
        <v>100</v>
      </c>
      <c r="T24" s="32" t="s">
        <v>197</v>
      </c>
    </row>
    <row r="25" spans="1:20" s="2" customFormat="1" ht="51">
      <c r="A25" s="37" t="s">
        <v>237</v>
      </c>
      <c r="B25" s="18" t="s">
        <v>54</v>
      </c>
      <c r="C25" s="33">
        <v>351.1799999999997</v>
      </c>
      <c r="D25" s="33">
        <v>342.10999999999996</v>
      </c>
      <c r="E25" s="34"/>
      <c r="F25" s="34"/>
      <c r="G25" s="27"/>
      <c r="H25" s="27"/>
      <c r="I25" s="24"/>
      <c r="J25" s="24"/>
      <c r="K25" s="27"/>
      <c r="L25" s="34"/>
      <c r="M25" s="35">
        <v>147176.682</v>
      </c>
      <c r="N25" s="35">
        <f t="shared" si="4"/>
        <v>147176.682</v>
      </c>
      <c r="O25" s="36">
        <f t="shared" si="5"/>
        <v>100</v>
      </c>
      <c r="P25" s="32" t="s">
        <v>192</v>
      </c>
      <c r="Q25" s="35">
        <v>119855.007</v>
      </c>
      <c r="R25" s="35">
        <v>119855.007</v>
      </c>
      <c r="S25" s="32">
        <f t="shared" si="6"/>
        <v>100</v>
      </c>
      <c r="T25" s="32" t="s">
        <v>197</v>
      </c>
    </row>
    <row r="26" spans="1:20" s="2" customFormat="1" ht="51">
      <c r="A26" s="37" t="s">
        <v>238</v>
      </c>
      <c r="B26" s="18" t="s">
        <v>55</v>
      </c>
      <c r="C26" s="33">
        <v>160.43999999999997</v>
      </c>
      <c r="D26" s="33">
        <v>45.87</v>
      </c>
      <c r="E26" s="34"/>
      <c r="F26" s="34"/>
      <c r="G26" s="27"/>
      <c r="H26" s="27"/>
      <c r="I26" s="24"/>
      <c r="J26" s="24"/>
      <c r="K26" s="27"/>
      <c r="L26" s="27"/>
      <c r="M26" s="35">
        <v>67258.443</v>
      </c>
      <c r="N26" s="35">
        <f t="shared" si="4"/>
        <v>67258.443</v>
      </c>
      <c r="O26" s="36">
        <f t="shared" si="5"/>
        <v>100</v>
      </c>
      <c r="P26" s="32" t="s">
        <v>192</v>
      </c>
      <c r="Q26" s="35">
        <v>19546.667</v>
      </c>
      <c r="R26" s="35">
        <v>19546.667</v>
      </c>
      <c r="S26" s="32">
        <f t="shared" si="6"/>
        <v>100</v>
      </c>
      <c r="T26" s="32" t="s">
        <v>205</v>
      </c>
    </row>
    <row r="27" spans="1:20" s="2" customFormat="1" ht="43.5" customHeight="1">
      <c r="A27" s="22">
        <v>3</v>
      </c>
      <c r="B27" s="17" t="s">
        <v>137</v>
      </c>
      <c r="C27" s="23">
        <f>C28+C31+C34+C37+C43+C46+C49+C52+C40</f>
        <v>4945.98</v>
      </c>
      <c r="D27" s="23">
        <f aca="true" t="shared" si="7" ref="D27:R27">D28+D31+D34+D37+D43+D46+D49+D52+D40</f>
        <v>5023.360000000001</v>
      </c>
      <c r="E27" s="24">
        <f t="shared" si="7"/>
        <v>244</v>
      </c>
      <c r="F27" s="24">
        <f t="shared" si="7"/>
        <v>244</v>
      </c>
      <c r="G27" s="23">
        <f t="shared" si="7"/>
        <v>4945.98</v>
      </c>
      <c r="H27" s="23">
        <f t="shared" si="7"/>
        <v>5023.360000000001</v>
      </c>
      <c r="I27" s="24">
        <f t="shared" si="7"/>
        <v>244</v>
      </c>
      <c r="J27" s="24">
        <f t="shared" si="7"/>
        <v>244</v>
      </c>
      <c r="K27" s="23">
        <f t="shared" si="7"/>
        <v>4945.98</v>
      </c>
      <c r="L27" s="23">
        <f t="shared" si="7"/>
        <v>5023.360000000001</v>
      </c>
      <c r="M27" s="24">
        <f t="shared" si="7"/>
        <v>3203140.7090000003</v>
      </c>
      <c r="N27" s="24">
        <f t="shared" si="7"/>
        <v>3203140.7090000003</v>
      </c>
      <c r="O27" s="24">
        <v>100</v>
      </c>
      <c r="P27" s="24"/>
      <c r="Q27" s="24">
        <f t="shared" si="7"/>
        <v>2443533.237</v>
      </c>
      <c r="R27" s="24">
        <f t="shared" si="7"/>
        <v>2443533.237</v>
      </c>
      <c r="S27" s="24">
        <v>100</v>
      </c>
      <c r="T27" s="24"/>
    </row>
    <row r="28" spans="1:20" s="3" customFormat="1" ht="25.5" customHeight="1">
      <c r="A28" s="22" t="s">
        <v>216</v>
      </c>
      <c r="B28" s="17" t="s">
        <v>138</v>
      </c>
      <c r="C28" s="38">
        <v>454.7700000000001</v>
      </c>
      <c r="D28" s="38">
        <v>436.04000000000013</v>
      </c>
      <c r="E28" s="39">
        <f>E29+E30</f>
        <v>50</v>
      </c>
      <c r="F28" s="39">
        <f>F29+F30</f>
        <v>50</v>
      </c>
      <c r="G28" s="38">
        <f>C28</f>
        <v>454.7700000000001</v>
      </c>
      <c r="H28" s="38">
        <f>D28</f>
        <v>436.04000000000013</v>
      </c>
      <c r="I28" s="39">
        <f>I29+I30</f>
        <v>50</v>
      </c>
      <c r="J28" s="39">
        <f>J29+J30</f>
        <v>50</v>
      </c>
      <c r="K28" s="38">
        <f>K29+K30</f>
        <v>454.7700000000001</v>
      </c>
      <c r="L28" s="38">
        <f>L29+L30</f>
        <v>436.04000000000013</v>
      </c>
      <c r="M28" s="39">
        <v>344361.773</v>
      </c>
      <c r="N28" s="24">
        <f>M28</f>
        <v>344361.773</v>
      </c>
      <c r="O28" s="34">
        <f>(N28/M28)*100</f>
        <v>100</v>
      </c>
      <c r="P28" s="53"/>
      <c r="Q28" s="39">
        <v>242149.445</v>
      </c>
      <c r="R28" s="39">
        <v>242149.445</v>
      </c>
      <c r="S28" s="24">
        <f>(R28/Q28)*100</f>
        <v>100</v>
      </c>
      <c r="T28" s="53"/>
    </row>
    <row r="29" spans="1:20" s="4" customFormat="1" ht="25.5">
      <c r="A29" s="40"/>
      <c r="B29" s="19" t="s">
        <v>185</v>
      </c>
      <c r="C29" s="41">
        <v>454.7700000000001</v>
      </c>
      <c r="D29" s="41">
        <v>436.04000000000013</v>
      </c>
      <c r="E29" s="42">
        <v>50</v>
      </c>
      <c r="F29" s="42">
        <v>50</v>
      </c>
      <c r="G29" s="41">
        <v>454.7700000000001</v>
      </c>
      <c r="H29" s="41">
        <v>436.04000000000013</v>
      </c>
      <c r="I29" s="42">
        <v>50</v>
      </c>
      <c r="J29" s="42">
        <v>50</v>
      </c>
      <c r="K29" s="41">
        <v>454.7700000000001</v>
      </c>
      <c r="L29" s="41">
        <v>436.04000000000013</v>
      </c>
      <c r="M29" s="42">
        <v>344361.773</v>
      </c>
      <c r="N29" s="42">
        <v>344361.773</v>
      </c>
      <c r="O29" s="42">
        <v>100</v>
      </c>
      <c r="P29" s="41" t="s">
        <v>207</v>
      </c>
      <c r="Q29" s="42">
        <v>242149.445</v>
      </c>
      <c r="R29" s="42">
        <v>242149.445</v>
      </c>
      <c r="S29" s="42">
        <v>100</v>
      </c>
      <c r="T29" s="41" t="s">
        <v>203</v>
      </c>
    </row>
    <row r="30" spans="1:20" s="4" customFormat="1" ht="27" customHeight="1">
      <c r="A30" s="40"/>
      <c r="B30" s="19" t="s">
        <v>186</v>
      </c>
      <c r="C30" s="43"/>
      <c r="D30" s="43"/>
      <c r="E30" s="44"/>
      <c r="F30" s="44"/>
      <c r="G30" s="43"/>
      <c r="H30" s="43"/>
      <c r="I30" s="42"/>
      <c r="J30" s="42"/>
      <c r="K30" s="41"/>
      <c r="L30" s="41"/>
      <c r="M30" s="43"/>
      <c r="N30" s="43"/>
      <c r="O30" s="44"/>
      <c r="P30" s="43"/>
      <c r="Q30" s="43"/>
      <c r="R30" s="43"/>
      <c r="S30" s="43"/>
      <c r="T30" s="43"/>
    </row>
    <row r="31" spans="1:20" s="3" customFormat="1" ht="23.25" customHeight="1">
      <c r="A31" s="22" t="s">
        <v>220</v>
      </c>
      <c r="B31" s="17" t="s">
        <v>139</v>
      </c>
      <c r="C31" s="38">
        <v>1185.4300000000005</v>
      </c>
      <c r="D31" s="38">
        <v>1174.1900000000005</v>
      </c>
      <c r="E31" s="39">
        <f>E32+E33</f>
        <v>51</v>
      </c>
      <c r="F31" s="39">
        <f>F32+F33</f>
        <v>51</v>
      </c>
      <c r="G31" s="38">
        <f>C31</f>
        <v>1185.4300000000005</v>
      </c>
      <c r="H31" s="38">
        <f>D31</f>
        <v>1174.1900000000005</v>
      </c>
      <c r="I31" s="39">
        <f>I32+I33</f>
        <v>51</v>
      </c>
      <c r="J31" s="39">
        <f>J32+J33</f>
        <v>51</v>
      </c>
      <c r="K31" s="38">
        <f>K32+K33</f>
        <v>1185.43</v>
      </c>
      <c r="L31" s="38">
        <f>L32+L33</f>
        <v>1174.19</v>
      </c>
      <c r="M31" s="39">
        <v>909837.467</v>
      </c>
      <c r="N31" s="24">
        <f>M31</f>
        <v>909837.467</v>
      </c>
      <c r="O31" s="34">
        <f>(N31/M31)*100</f>
        <v>100</v>
      </c>
      <c r="P31" s="53"/>
      <c r="Q31" s="39">
        <v>665858.235</v>
      </c>
      <c r="R31" s="39">
        <v>665858.235</v>
      </c>
      <c r="S31" s="27">
        <f>(R31/Q31)*100</f>
        <v>100</v>
      </c>
      <c r="T31" s="53"/>
    </row>
    <row r="32" spans="1:20" s="4" customFormat="1" ht="25.5">
      <c r="A32" s="40"/>
      <c r="B32" s="19" t="s">
        <v>185</v>
      </c>
      <c r="C32" s="41">
        <v>784.08</v>
      </c>
      <c r="D32" s="41">
        <v>772.84</v>
      </c>
      <c r="E32" s="42">
        <v>49</v>
      </c>
      <c r="F32" s="42">
        <v>49</v>
      </c>
      <c r="G32" s="41">
        <v>784.08</v>
      </c>
      <c r="H32" s="41">
        <v>772.84</v>
      </c>
      <c r="I32" s="42">
        <v>49</v>
      </c>
      <c r="J32" s="42">
        <v>49</v>
      </c>
      <c r="K32" s="41">
        <v>784.08</v>
      </c>
      <c r="L32" s="41">
        <v>772.84</v>
      </c>
      <c r="M32" s="42">
        <v>601794.59</v>
      </c>
      <c r="N32" s="42">
        <v>601794.59</v>
      </c>
      <c r="O32" s="42">
        <v>100</v>
      </c>
      <c r="P32" s="41" t="s">
        <v>193</v>
      </c>
      <c r="Q32" s="42">
        <v>438261.166</v>
      </c>
      <c r="R32" s="42">
        <v>438261.166</v>
      </c>
      <c r="S32" s="42">
        <v>100</v>
      </c>
      <c r="T32" s="41" t="s">
        <v>203</v>
      </c>
    </row>
    <row r="33" spans="1:20" s="4" customFormat="1" ht="25.5">
      <c r="A33" s="40"/>
      <c r="B33" s="19" t="s">
        <v>186</v>
      </c>
      <c r="C33" s="41">
        <v>401.35</v>
      </c>
      <c r="D33" s="41">
        <v>401.35</v>
      </c>
      <c r="E33" s="42">
        <v>2</v>
      </c>
      <c r="F33" s="42">
        <v>2</v>
      </c>
      <c r="G33" s="41">
        <v>401.35</v>
      </c>
      <c r="H33" s="41">
        <v>401.35</v>
      </c>
      <c r="I33" s="42">
        <v>2</v>
      </c>
      <c r="J33" s="42">
        <v>2</v>
      </c>
      <c r="K33" s="41">
        <v>401.35</v>
      </c>
      <c r="L33" s="41">
        <v>401.35</v>
      </c>
      <c r="M33" s="42">
        <v>308042.877</v>
      </c>
      <c r="N33" s="42">
        <v>308042.877</v>
      </c>
      <c r="O33" s="42">
        <v>100</v>
      </c>
      <c r="P33" s="41" t="s">
        <v>193</v>
      </c>
      <c r="Q33" s="42">
        <v>227597.069</v>
      </c>
      <c r="R33" s="42">
        <v>227597.069</v>
      </c>
      <c r="S33" s="42">
        <v>100</v>
      </c>
      <c r="T33" s="41" t="s">
        <v>203</v>
      </c>
    </row>
    <row r="34" spans="1:20" s="3" customFormat="1" ht="22.5" customHeight="1">
      <c r="A34" s="22" t="s">
        <v>239</v>
      </c>
      <c r="B34" s="17" t="s">
        <v>140</v>
      </c>
      <c r="C34" s="38">
        <v>361.0299999999997</v>
      </c>
      <c r="D34" s="38">
        <v>351.35999999999984</v>
      </c>
      <c r="E34" s="39">
        <f>E35+E36</f>
        <v>17</v>
      </c>
      <c r="F34" s="39">
        <f>F35+F36</f>
        <v>16</v>
      </c>
      <c r="G34" s="38">
        <f>C34</f>
        <v>361.0299999999997</v>
      </c>
      <c r="H34" s="38">
        <f>D34</f>
        <v>351.35999999999984</v>
      </c>
      <c r="I34" s="39">
        <f>I35+I36</f>
        <v>17</v>
      </c>
      <c r="J34" s="39">
        <f>J35+J36</f>
        <v>16</v>
      </c>
      <c r="K34" s="38">
        <f>K35+K36</f>
        <v>361.03</v>
      </c>
      <c r="L34" s="38">
        <f>L35+L36</f>
        <v>351.36</v>
      </c>
      <c r="M34" s="39">
        <v>275616.059</v>
      </c>
      <c r="N34" s="24">
        <f>M34</f>
        <v>275616.059</v>
      </c>
      <c r="O34" s="34">
        <f>(N34/M34)*100</f>
        <v>100</v>
      </c>
      <c r="P34" s="53"/>
      <c r="Q34" s="39">
        <v>198267.755</v>
      </c>
      <c r="R34" s="39">
        <v>198267.755</v>
      </c>
      <c r="S34" s="27">
        <f>(R34/Q34)*100</f>
        <v>100</v>
      </c>
      <c r="T34" s="53"/>
    </row>
    <row r="35" spans="1:20" s="4" customFormat="1" ht="25.5">
      <c r="A35" s="40"/>
      <c r="B35" s="19" t="s">
        <v>185</v>
      </c>
      <c r="C35" s="41">
        <v>82.51</v>
      </c>
      <c r="D35" s="41">
        <v>72.84</v>
      </c>
      <c r="E35" s="42">
        <v>15</v>
      </c>
      <c r="F35" s="42">
        <v>14</v>
      </c>
      <c r="G35" s="41">
        <v>82.51</v>
      </c>
      <c r="H35" s="41">
        <v>72.84</v>
      </c>
      <c r="I35" s="42">
        <v>15</v>
      </c>
      <c r="J35" s="42">
        <v>14</v>
      </c>
      <c r="K35" s="41">
        <v>82.51</v>
      </c>
      <c r="L35" s="41">
        <v>72.84</v>
      </c>
      <c r="M35" s="42">
        <v>61847.274</v>
      </c>
      <c r="N35" s="42">
        <v>61847.274</v>
      </c>
      <c r="O35" s="42">
        <v>100</v>
      </c>
      <c r="P35" s="41" t="s">
        <v>193</v>
      </c>
      <c r="Q35" s="42">
        <v>40324.972</v>
      </c>
      <c r="R35" s="42">
        <v>40324.972</v>
      </c>
      <c r="S35" s="42">
        <v>100</v>
      </c>
      <c r="T35" s="41" t="s">
        <v>203</v>
      </c>
    </row>
    <row r="36" spans="1:20" s="4" customFormat="1" ht="25.5">
      <c r="A36" s="40"/>
      <c r="B36" s="19" t="s">
        <v>186</v>
      </c>
      <c r="C36" s="41">
        <v>278.52</v>
      </c>
      <c r="D36" s="41">
        <v>278.52</v>
      </c>
      <c r="E36" s="42">
        <v>2</v>
      </c>
      <c r="F36" s="42">
        <v>2</v>
      </c>
      <c r="G36" s="41">
        <v>278.52</v>
      </c>
      <c r="H36" s="41">
        <v>278.52</v>
      </c>
      <c r="I36" s="42">
        <v>2</v>
      </c>
      <c r="J36" s="42">
        <v>2</v>
      </c>
      <c r="K36" s="41">
        <v>278.52</v>
      </c>
      <c r="L36" s="41">
        <v>278.52</v>
      </c>
      <c r="M36" s="42">
        <v>213768.785</v>
      </c>
      <c r="N36" s="42">
        <v>213768.785</v>
      </c>
      <c r="O36" s="42">
        <v>100</v>
      </c>
      <c r="P36" s="41" t="s">
        <v>193</v>
      </c>
      <c r="Q36" s="42">
        <v>157942.783</v>
      </c>
      <c r="R36" s="42">
        <v>157942.783</v>
      </c>
      <c r="S36" s="42">
        <v>100</v>
      </c>
      <c r="T36" s="41" t="s">
        <v>205</v>
      </c>
    </row>
    <row r="37" spans="1:20" s="3" customFormat="1" ht="23.25" customHeight="1">
      <c r="A37" s="22" t="s">
        <v>240</v>
      </c>
      <c r="B37" s="17" t="s">
        <v>141</v>
      </c>
      <c r="C37" s="38">
        <v>851.88</v>
      </c>
      <c r="D37" s="38">
        <v>851.88</v>
      </c>
      <c r="E37" s="39">
        <f>E38+E39</f>
        <v>5</v>
      </c>
      <c r="F37" s="39">
        <f>F38+F39</f>
        <v>5</v>
      </c>
      <c r="G37" s="38">
        <f>C37</f>
        <v>851.88</v>
      </c>
      <c r="H37" s="38">
        <f>D37</f>
        <v>851.88</v>
      </c>
      <c r="I37" s="39">
        <f>I38+I39</f>
        <v>5</v>
      </c>
      <c r="J37" s="39">
        <f>J38+J39</f>
        <v>5</v>
      </c>
      <c r="K37" s="38">
        <f>K38+K39</f>
        <v>851.88</v>
      </c>
      <c r="L37" s="38">
        <f>L38+L39</f>
        <v>851.88</v>
      </c>
      <c r="M37" s="39">
        <v>653832.231</v>
      </c>
      <c r="N37" s="24">
        <f>M37</f>
        <v>653832.231</v>
      </c>
      <c r="O37" s="34">
        <f>(N37/M37)*100</f>
        <v>100</v>
      </c>
      <c r="P37" s="53"/>
      <c r="Q37" s="39">
        <v>483083.073</v>
      </c>
      <c r="R37" s="39">
        <v>483083.073</v>
      </c>
      <c r="S37" s="27">
        <f>(R37/Q37)*100</f>
        <v>100</v>
      </c>
      <c r="T37" s="53"/>
    </row>
    <row r="38" spans="1:20" s="4" customFormat="1" ht="18.75" customHeight="1">
      <c r="A38" s="40"/>
      <c r="B38" s="19" t="s">
        <v>185</v>
      </c>
      <c r="C38" s="43"/>
      <c r="D38" s="43"/>
      <c r="E38" s="44"/>
      <c r="F38" s="44"/>
      <c r="G38" s="43"/>
      <c r="H38" s="43"/>
      <c r="I38" s="42"/>
      <c r="J38" s="42"/>
      <c r="K38" s="41"/>
      <c r="L38" s="41"/>
      <c r="M38" s="43"/>
      <c r="N38" s="43"/>
      <c r="O38" s="44"/>
      <c r="P38" s="43"/>
      <c r="Q38" s="43"/>
      <c r="R38" s="43"/>
      <c r="S38" s="43"/>
      <c r="T38" s="43"/>
    </row>
    <row r="39" spans="1:20" s="4" customFormat="1" ht="25.5">
      <c r="A39" s="40"/>
      <c r="B39" s="19" t="s">
        <v>186</v>
      </c>
      <c r="C39" s="41">
        <v>851.88</v>
      </c>
      <c r="D39" s="41">
        <v>851.88</v>
      </c>
      <c r="E39" s="42">
        <v>5</v>
      </c>
      <c r="F39" s="42">
        <v>5</v>
      </c>
      <c r="G39" s="41">
        <v>851.88</v>
      </c>
      <c r="H39" s="41">
        <v>851.88</v>
      </c>
      <c r="I39" s="42">
        <v>5</v>
      </c>
      <c r="J39" s="42">
        <v>5</v>
      </c>
      <c r="K39" s="41">
        <v>851.88</v>
      </c>
      <c r="L39" s="41">
        <v>851.88</v>
      </c>
      <c r="M39" s="42">
        <v>653832.231</v>
      </c>
      <c r="N39" s="42">
        <v>653832.231</v>
      </c>
      <c r="O39" s="42">
        <v>100</v>
      </c>
      <c r="P39" s="41" t="s">
        <v>193</v>
      </c>
      <c r="Q39" s="42">
        <v>483083.073</v>
      </c>
      <c r="R39" s="42">
        <v>483083.073</v>
      </c>
      <c r="S39" s="42">
        <v>100</v>
      </c>
      <c r="T39" s="41" t="s">
        <v>203</v>
      </c>
    </row>
    <row r="40" spans="1:20" s="3" customFormat="1" ht="18.75" customHeight="1">
      <c r="A40" s="22" t="s">
        <v>241</v>
      </c>
      <c r="B40" s="17" t="s">
        <v>142</v>
      </c>
      <c r="C40" s="38">
        <v>459.68000000000006</v>
      </c>
      <c r="D40" s="38">
        <v>459.68000000000006</v>
      </c>
      <c r="E40" s="39">
        <f>E41+E42</f>
        <v>3</v>
      </c>
      <c r="F40" s="39">
        <f>F41+F42</f>
        <v>3</v>
      </c>
      <c r="G40" s="38">
        <f>C40</f>
        <v>459.68000000000006</v>
      </c>
      <c r="H40" s="38">
        <f>D40</f>
        <v>459.68000000000006</v>
      </c>
      <c r="I40" s="39">
        <f>I41+I42</f>
        <v>3</v>
      </c>
      <c r="J40" s="39">
        <f>J41+J42</f>
        <v>3</v>
      </c>
      <c r="K40" s="38">
        <f>K41+K42</f>
        <v>459.68000000000006</v>
      </c>
      <c r="L40" s="38">
        <f>L41+L42</f>
        <v>459.68000000000006</v>
      </c>
      <c r="M40" s="39">
        <v>334839.627</v>
      </c>
      <c r="N40" s="24">
        <f>M40</f>
        <v>334839.627</v>
      </c>
      <c r="O40" s="34">
        <f>(N40/M40)*100</f>
        <v>100</v>
      </c>
      <c r="P40" s="53"/>
      <c r="Q40" s="39">
        <v>244481.734</v>
      </c>
      <c r="R40" s="39">
        <v>244481.734</v>
      </c>
      <c r="S40" s="27">
        <f>(R40/Q40)*100</f>
        <v>100</v>
      </c>
      <c r="T40" s="53"/>
    </row>
    <row r="41" spans="1:20" s="4" customFormat="1" ht="20.25" customHeight="1">
      <c r="A41" s="40"/>
      <c r="B41" s="19" t="s">
        <v>185</v>
      </c>
      <c r="C41" s="43"/>
      <c r="D41" s="43"/>
      <c r="E41" s="44"/>
      <c r="F41" s="44"/>
      <c r="G41" s="43"/>
      <c r="H41" s="43"/>
      <c r="I41" s="42"/>
      <c r="J41" s="42"/>
      <c r="K41" s="41"/>
      <c r="L41" s="41"/>
      <c r="M41" s="43"/>
      <c r="N41" s="43"/>
      <c r="O41" s="44"/>
      <c r="P41" s="43"/>
      <c r="Q41" s="43"/>
      <c r="R41" s="43"/>
      <c r="S41" s="43"/>
      <c r="T41" s="43"/>
    </row>
    <row r="42" spans="1:20" s="4" customFormat="1" ht="25.5">
      <c r="A42" s="40"/>
      <c r="B42" s="19" t="s">
        <v>186</v>
      </c>
      <c r="C42" s="41">
        <v>459.68000000000006</v>
      </c>
      <c r="D42" s="41">
        <v>459.68000000000006</v>
      </c>
      <c r="E42" s="42">
        <v>3</v>
      </c>
      <c r="F42" s="42">
        <v>3</v>
      </c>
      <c r="G42" s="41">
        <v>459.68000000000006</v>
      </c>
      <c r="H42" s="41">
        <v>459.68000000000006</v>
      </c>
      <c r="I42" s="42">
        <v>3</v>
      </c>
      <c r="J42" s="42">
        <v>3</v>
      </c>
      <c r="K42" s="41">
        <v>459.68000000000006</v>
      </c>
      <c r="L42" s="41">
        <v>459.68000000000006</v>
      </c>
      <c r="M42" s="42">
        <v>334839.627</v>
      </c>
      <c r="N42" s="42">
        <v>334839.627</v>
      </c>
      <c r="O42" s="42">
        <v>100</v>
      </c>
      <c r="P42" s="41" t="s">
        <v>193</v>
      </c>
      <c r="Q42" s="42">
        <v>244481.734</v>
      </c>
      <c r="R42" s="42">
        <v>244481.734</v>
      </c>
      <c r="S42" s="42">
        <v>100</v>
      </c>
      <c r="T42" s="41" t="s">
        <v>205</v>
      </c>
    </row>
    <row r="43" spans="1:20" s="3" customFormat="1" ht="22.5" customHeight="1">
      <c r="A43" s="22" t="s">
        <v>242</v>
      </c>
      <c r="B43" s="17" t="s">
        <v>143</v>
      </c>
      <c r="C43" s="38">
        <v>570.4999999999993</v>
      </c>
      <c r="D43" s="38">
        <v>570.4999999999993</v>
      </c>
      <c r="E43" s="39">
        <f>E44+E45</f>
        <v>74</v>
      </c>
      <c r="F43" s="39">
        <f>F44+F45</f>
        <v>74</v>
      </c>
      <c r="G43" s="38">
        <f>C43</f>
        <v>570.4999999999993</v>
      </c>
      <c r="H43" s="38">
        <f>D43</f>
        <v>570.4999999999993</v>
      </c>
      <c r="I43" s="39">
        <f>I44+I45</f>
        <v>74</v>
      </c>
      <c r="J43" s="39">
        <f>J44+J45</f>
        <v>74</v>
      </c>
      <c r="K43" s="38">
        <f>K44+K45</f>
        <v>570.4999999999993</v>
      </c>
      <c r="L43" s="38">
        <f>L44+L45</f>
        <v>570.5</v>
      </c>
      <c r="M43" s="39">
        <v>239160.693</v>
      </c>
      <c r="N43" s="24">
        <f>M43</f>
        <v>239160.693</v>
      </c>
      <c r="O43" s="34">
        <f>(N43/M43)*100</f>
        <v>100</v>
      </c>
      <c r="P43" s="53"/>
      <c r="Q43" s="39">
        <v>199869.286</v>
      </c>
      <c r="R43" s="39">
        <v>199869.286</v>
      </c>
      <c r="S43" s="27">
        <f>(R43/Q43)*100</f>
        <v>100</v>
      </c>
      <c r="T43" s="53"/>
    </row>
    <row r="44" spans="1:20" s="4" customFormat="1" ht="38.25">
      <c r="A44" s="40"/>
      <c r="B44" s="19" t="s">
        <v>185</v>
      </c>
      <c r="C44" s="41">
        <v>570.4999999999993</v>
      </c>
      <c r="D44" s="41">
        <v>570.5</v>
      </c>
      <c r="E44" s="42">
        <v>74</v>
      </c>
      <c r="F44" s="42">
        <v>74</v>
      </c>
      <c r="G44" s="41">
        <v>570.4999999999993</v>
      </c>
      <c r="H44" s="41">
        <v>570.5</v>
      </c>
      <c r="I44" s="42">
        <v>74</v>
      </c>
      <c r="J44" s="42">
        <v>74</v>
      </c>
      <c r="K44" s="41">
        <v>570.4999999999993</v>
      </c>
      <c r="L44" s="41">
        <v>570.5</v>
      </c>
      <c r="M44" s="42">
        <v>239160.693</v>
      </c>
      <c r="N44" s="42">
        <v>239160.693</v>
      </c>
      <c r="O44" s="42">
        <v>100</v>
      </c>
      <c r="P44" s="41" t="s">
        <v>207</v>
      </c>
      <c r="Q44" s="42">
        <v>199869.286</v>
      </c>
      <c r="R44" s="42">
        <v>199869.286</v>
      </c>
      <c r="S44" s="42">
        <v>100</v>
      </c>
      <c r="T44" s="41" t="s">
        <v>208</v>
      </c>
    </row>
    <row r="45" spans="1:20" s="4" customFormat="1" ht="27.75" customHeight="1">
      <c r="A45" s="40"/>
      <c r="B45" s="19" t="s">
        <v>186</v>
      </c>
      <c r="C45" s="43"/>
      <c r="D45" s="43"/>
      <c r="E45" s="44"/>
      <c r="F45" s="44"/>
      <c r="G45" s="43"/>
      <c r="H45" s="43"/>
      <c r="I45" s="42"/>
      <c r="J45" s="42"/>
      <c r="K45" s="41"/>
      <c r="L45" s="41"/>
      <c r="M45" s="43"/>
      <c r="N45" s="43"/>
      <c r="O45" s="44"/>
      <c r="P45" s="43"/>
      <c r="Q45" s="43"/>
      <c r="R45" s="43"/>
      <c r="S45" s="43"/>
      <c r="T45" s="43"/>
    </row>
    <row r="46" spans="1:20" s="3" customFormat="1" ht="25.5" customHeight="1">
      <c r="A46" s="22" t="s">
        <v>243</v>
      </c>
      <c r="B46" s="20" t="s">
        <v>144</v>
      </c>
      <c r="C46" s="38">
        <v>321.81</v>
      </c>
      <c r="D46" s="38">
        <v>319.74999999999994</v>
      </c>
      <c r="E46" s="39">
        <f>E47+E48</f>
        <v>41</v>
      </c>
      <c r="F46" s="39">
        <f>F47+F48</f>
        <v>41</v>
      </c>
      <c r="G46" s="38">
        <f>C46</f>
        <v>321.81</v>
      </c>
      <c r="H46" s="38">
        <f>D46</f>
        <v>319.74999999999994</v>
      </c>
      <c r="I46" s="39">
        <f>I47+I48</f>
        <v>41</v>
      </c>
      <c r="J46" s="39">
        <f>J47+J48</f>
        <v>41</v>
      </c>
      <c r="K46" s="38">
        <f>K47+K48</f>
        <v>321.81</v>
      </c>
      <c r="L46" s="38">
        <f>L47+L48</f>
        <v>319.74999999999994</v>
      </c>
      <c r="M46" s="39">
        <v>134906.752</v>
      </c>
      <c r="N46" s="24">
        <f>M46</f>
        <v>134906.752</v>
      </c>
      <c r="O46" s="34">
        <f>(N46/M46)*100</f>
        <v>100</v>
      </c>
      <c r="P46" s="53"/>
      <c r="Q46" s="39">
        <v>112021.392</v>
      </c>
      <c r="R46" s="39">
        <v>112021.392</v>
      </c>
      <c r="S46" s="27">
        <f>(R46/Q46)*100</f>
        <v>100</v>
      </c>
      <c r="T46" s="53"/>
    </row>
    <row r="47" spans="1:20" s="4" customFormat="1" ht="38.25">
      <c r="A47" s="40"/>
      <c r="B47" s="19" t="s">
        <v>185</v>
      </c>
      <c r="C47" s="41">
        <v>321.81</v>
      </c>
      <c r="D47" s="41">
        <v>319.74999999999994</v>
      </c>
      <c r="E47" s="42">
        <v>41</v>
      </c>
      <c r="F47" s="42">
        <v>41</v>
      </c>
      <c r="G47" s="41">
        <v>321.81</v>
      </c>
      <c r="H47" s="41">
        <v>319.74999999999994</v>
      </c>
      <c r="I47" s="42">
        <v>41</v>
      </c>
      <c r="J47" s="42">
        <v>41</v>
      </c>
      <c r="K47" s="41">
        <v>321.81</v>
      </c>
      <c r="L47" s="41">
        <v>319.74999999999994</v>
      </c>
      <c r="M47" s="42">
        <v>134906.752</v>
      </c>
      <c r="N47" s="42">
        <v>134906.752</v>
      </c>
      <c r="O47" s="42">
        <v>100</v>
      </c>
      <c r="P47" s="41" t="s">
        <v>207</v>
      </c>
      <c r="Q47" s="42">
        <v>112021.392</v>
      </c>
      <c r="R47" s="42">
        <v>112021.392</v>
      </c>
      <c r="S47" s="42">
        <v>100</v>
      </c>
      <c r="T47" s="41" t="s">
        <v>208</v>
      </c>
    </row>
    <row r="48" spans="1:20" s="4" customFormat="1" ht="27.75" customHeight="1">
      <c r="A48" s="40"/>
      <c r="B48" s="19" t="s">
        <v>186</v>
      </c>
      <c r="C48" s="41"/>
      <c r="D48" s="41"/>
      <c r="E48" s="42"/>
      <c r="F48" s="42"/>
      <c r="G48" s="41"/>
      <c r="H48" s="41"/>
      <c r="I48" s="42"/>
      <c r="J48" s="42"/>
      <c r="K48" s="41"/>
      <c r="L48" s="41"/>
      <c r="M48" s="41"/>
      <c r="N48" s="41"/>
      <c r="O48" s="42"/>
      <c r="P48" s="41"/>
      <c r="Q48" s="41"/>
      <c r="R48" s="41"/>
      <c r="S48" s="41"/>
      <c r="T48" s="41"/>
    </row>
    <row r="49" spans="1:20" s="3" customFormat="1" ht="23.25" customHeight="1">
      <c r="A49" s="22" t="s">
        <v>225</v>
      </c>
      <c r="B49" s="20" t="s">
        <v>145</v>
      </c>
      <c r="C49" s="38">
        <v>248.62</v>
      </c>
      <c r="D49" s="38">
        <v>248.62</v>
      </c>
      <c r="E49" s="39">
        <f>E50+E51</f>
        <v>1</v>
      </c>
      <c r="F49" s="39">
        <f>F50+F51</f>
        <v>1</v>
      </c>
      <c r="G49" s="38">
        <f>C49</f>
        <v>248.62</v>
      </c>
      <c r="H49" s="38">
        <f>D49</f>
        <v>248.62</v>
      </c>
      <c r="I49" s="39">
        <f>I50+I51</f>
        <v>1</v>
      </c>
      <c r="J49" s="39">
        <f>J50+J51</f>
        <v>1</v>
      </c>
      <c r="K49" s="38">
        <f>K50+K51</f>
        <v>248.62</v>
      </c>
      <c r="L49" s="38">
        <f>L50+L51</f>
        <v>248.62</v>
      </c>
      <c r="M49" s="39">
        <v>104224.595</v>
      </c>
      <c r="N49" s="24">
        <f>M49</f>
        <v>104224.595</v>
      </c>
      <c r="O49" s="34">
        <f>(N49/M49)*100</f>
        <v>100</v>
      </c>
      <c r="P49" s="53"/>
      <c r="Q49" s="39">
        <v>87101.669</v>
      </c>
      <c r="R49" s="39">
        <v>87101.669</v>
      </c>
      <c r="S49" s="27">
        <f>(R49/Q49)*100</f>
        <v>100</v>
      </c>
      <c r="T49" s="53"/>
    </row>
    <row r="50" spans="1:20" s="4" customFormat="1" ht="21.75" customHeight="1">
      <c r="A50" s="40"/>
      <c r="B50" s="19" t="s">
        <v>185</v>
      </c>
      <c r="C50" s="41"/>
      <c r="D50" s="41"/>
      <c r="E50" s="42"/>
      <c r="F50" s="42"/>
      <c r="G50" s="41"/>
      <c r="H50" s="41"/>
      <c r="I50" s="42"/>
      <c r="J50" s="42"/>
      <c r="K50" s="41"/>
      <c r="L50" s="41"/>
      <c r="M50" s="41"/>
      <c r="N50" s="41"/>
      <c r="O50" s="42"/>
      <c r="P50" s="41"/>
      <c r="Q50" s="41"/>
      <c r="R50" s="41"/>
      <c r="S50" s="41"/>
      <c r="T50" s="41"/>
    </row>
    <row r="51" spans="1:20" s="4" customFormat="1" ht="25.5">
      <c r="A51" s="40"/>
      <c r="B51" s="19" t="s">
        <v>186</v>
      </c>
      <c r="C51" s="41">
        <v>248.62</v>
      </c>
      <c r="D51" s="41">
        <v>248.62</v>
      </c>
      <c r="E51" s="42">
        <v>1</v>
      </c>
      <c r="F51" s="42">
        <v>1</v>
      </c>
      <c r="G51" s="41">
        <v>248.62</v>
      </c>
      <c r="H51" s="41">
        <v>248.62</v>
      </c>
      <c r="I51" s="42">
        <v>1</v>
      </c>
      <c r="J51" s="42">
        <v>1</v>
      </c>
      <c r="K51" s="41">
        <v>248.62</v>
      </c>
      <c r="L51" s="41">
        <v>248.62</v>
      </c>
      <c r="M51" s="42">
        <v>104224.595</v>
      </c>
      <c r="N51" s="42">
        <v>104224.595</v>
      </c>
      <c r="O51" s="42">
        <v>100</v>
      </c>
      <c r="P51" s="41" t="s">
        <v>194</v>
      </c>
      <c r="Q51" s="42">
        <v>87101.669</v>
      </c>
      <c r="R51" s="42">
        <v>87101.669</v>
      </c>
      <c r="S51" s="42">
        <v>100</v>
      </c>
      <c r="T51" s="41" t="s">
        <v>203</v>
      </c>
    </row>
    <row r="52" spans="1:20" s="3" customFormat="1" ht="20.25" customHeight="1">
      <c r="A52" s="22" t="s">
        <v>226</v>
      </c>
      <c r="B52" s="17" t="s">
        <v>146</v>
      </c>
      <c r="C52" s="38">
        <v>492.2599999999999</v>
      </c>
      <c r="D52" s="38">
        <v>611.3400000000001</v>
      </c>
      <c r="E52" s="39">
        <f>E53+E54</f>
        <v>2</v>
      </c>
      <c r="F52" s="39">
        <f>F53+F54</f>
        <v>3</v>
      </c>
      <c r="G52" s="38">
        <f>C52</f>
        <v>492.2599999999999</v>
      </c>
      <c r="H52" s="38">
        <f>D52</f>
        <v>611.3400000000001</v>
      </c>
      <c r="I52" s="39">
        <f>I53+I54</f>
        <v>2</v>
      </c>
      <c r="J52" s="39">
        <f>J53+J54</f>
        <v>3</v>
      </c>
      <c r="K52" s="38">
        <f>K53+K54</f>
        <v>492.2599999999999</v>
      </c>
      <c r="L52" s="38">
        <f>L53+L54</f>
        <v>611.34</v>
      </c>
      <c r="M52" s="39">
        <v>206361.512</v>
      </c>
      <c r="N52" s="24">
        <f>M52</f>
        <v>206361.512</v>
      </c>
      <c r="O52" s="34">
        <f>(N52/M52)*100</f>
        <v>100</v>
      </c>
      <c r="P52" s="53"/>
      <c r="Q52" s="39">
        <v>210700.648</v>
      </c>
      <c r="R52" s="39">
        <v>210700.648</v>
      </c>
      <c r="S52" s="27">
        <f>(R52/Q52)*100</f>
        <v>100</v>
      </c>
      <c r="T52" s="53"/>
    </row>
    <row r="53" spans="1:20" s="4" customFormat="1" ht="18.75" customHeight="1">
      <c r="A53" s="40"/>
      <c r="B53" s="19" t="s">
        <v>185</v>
      </c>
      <c r="C53" s="41"/>
      <c r="D53" s="41"/>
      <c r="E53" s="42"/>
      <c r="F53" s="42"/>
      <c r="G53" s="41"/>
      <c r="H53" s="41"/>
      <c r="I53" s="42"/>
      <c r="J53" s="42"/>
      <c r="K53" s="41"/>
      <c r="L53" s="41"/>
      <c r="M53" s="41"/>
      <c r="N53" s="41"/>
      <c r="O53" s="42"/>
      <c r="P53" s="41"/>
      <c r="Q53" s="41"/>
      <c r="R53" s="41"/>
      <c r="S53" s="41"/>
      <c r="T53" s="41"/>
    </row>
    <row r="54" spans="1:20" s="4" customFormat="1" ht="25.5">
      <c r="A54" s="40"/>
      <c r="B54" s="19" t="s">
        <v>186</v>
      </c>
      <c r="C54" s="41">
        <v>492.2599999999999</v>
      </c>
      <c r="D54" s="41">
        <v>611.34</v>
      </c>
      <c r="E54" s="42">
        <v>2</v>
      </c>
      <c r="F54" s="42">
        <v>3</v>
      </c>
      <c r="G54" s="41">
        <v>492.2599999999999</v>
      </c>
      <c r="H54" s="41">
        <v>611.34</v>
      </c>
      <c r="I54" s="42">
        <v>2</v>
      </c>
      <c r="J54" s="42">
        <v>3</v>
      </c>
      <c r="K54" s="41">
        <v>492.2599999999999</v>
      </c>
      <c r="L54" s="41">
        <v>611.34</v>
      </c>
      <c r="M54" s="42">
        <v>206361.512</v>
      </c>
      <c r="N54" s="42">
        <v>206361.512</v>
      </c>
      <c r="O54" s="42">
        <v>100</v>
      </c>
      <c r="P54" s="41" t="s">
        <v>194</v>
      </c>
      <c r="Q54" s="42">
        <v>210700.648</v>
      </c>
      <c r="R54" s="42">
        <v>210700.648</v>
      </c>
      <c r="S54" s="42">
        <v>100</v>
      </c>
      <c r="T54" s="41" t="s">
        <v>203</v>
      </c>
    </row>
    <row r="55" spans="1:20" s="2" customFormat="1" ht="24.75" customHeight="1">
      <c r="A55" s="29" t="s">
        <v>56</v>
      </c>
      <c r="B55" s="14" t="s">
        <v>57</v>
      </c>
      <c r="C55" s="30">
        <f>C56+C60+C65</f>
        <v>12030.680000000004</v>
      </c>
      <c r="D55" s="30">
        <f aca="true" t="shared" si="8" ref="D55:R55">D56+D60+D65</f>
        <v>11800.62</v>
      </c>
      <c r="E55" s="31">
        <f t="shared" si="8"/>
        <v>114</v>
      </c>
      <c r="F55" s="31">
        <f t="shared" si="8"/>
        <v>110</v>
      </c>
      <c r="G55" s="30">
        <f t="shared" si="8"/>
        <v>1111.6999999999998</v>
      </c>
      <c r="H55" s="30">
        <f t="shared" si="8"/>
        <v>1061.98</v>
      </c>
      <c r="I55" s="31">
        <f t="shared" si="8"/>
        <v>114</v>
      </c>
      <c r="J55" s="31">
        <f t="shared" si="8"/>
        <v>110</v>
      </c>
      <c r="K55" s="30">
        <f t="shared" si="8"/>
        <v>1111.7</v>
      </c>
      <c r="L55" s="30">
        <f t="shared" si="8"/>
        <v>827.6800000000001</v>
      </c>
      <c r="M55" s="31">
        <f t="shared" si="8"/>
        <v>9513643.654022861</v>
      </c>
      <c r="N55" s="31">
        <f t="shared" si="8"/>
        <v>9513643.654022861</v>
      </c>
      <c r="O55" s="31">
        <v>100</v>
      </c>
      <c r="P55" s="31"/>
      <c r="Q55" s="31">
        <f t="shared" si="8"/>
        <v>6959807.265681378</v>
      </c>
      <c r="R55" s="31">
        <f t="shared" si="8"/>
        <v>6959807.265681378</v>
      </c>
      <c r="S55" s="31">
        <v>100</v>
      </c>
      <c r="T55" s="31"/>
    </row>
    <row r="56" spans="1:20" s="2" customFormat="1" ht="22.5" customHeight="1">
      <c r="A56" s="27">
        <v>1</v>
      </c>
      <c r="B56" s="15" t="s">
        <v>9</v>
      </c>
      <c r="C56" s="23">
        <f>SUM(C57:C59)</f>
        <v>10046.020000000004</v>
      </c>
      <c r="D56" s="23">
        <f aca="true" t="shared" si="9" ref="D56:T56">SUM(D57:D59)</f>
        <v>9886.840000000002</v>
      </c>
      <c r="E56" s="23">
        <f t="shared" si="9"/>
        <v>0</v>
      </c>
      <c r="F56" s="23">
        <f t="shared" si="9"/>
        <v>0</v>
      </c>
      <c r="G56" s="23">
        <f t="shared" si="9"/>
        <v>0</v>
      </c>
      <c r="H56" s="23">
        <f t="shared" si="9"/>
        <v>0</v>
      </c>
      <c r="I56" s="23">
        <f t="shared" si="9"/>
        <v>0</v>
      </c>
      <c r="J56" s="23">
        <f t="shared" si="9"/>
        <v>0</v>
      </c>
      <c r="K56" s="23">
        <f t="shared" si="9"/>
        <v>0</v>
      </c>
      <c r="L56" s="23">
        <f t="shared" si="9"/>
        <v>0</v>
      </c>
      <c r="M56" s="24">
        <f t="shared" si="9"/>
        <v>7990383.71602286</v>
      </c>
      <c r="N56" s="24">
        <f t="shared" si="9"/>
        <v>7990383.71602286</v>
      </c>
      <c r="O56" s="24">
        <v>100</v>
      </c>
      <c r="P56" s="24">
        <f t="shared" si="9"/>
        <v>0</v>
      </c>
      <c r="Q56" s="24">
        <f t="shared" si="9"/>
        <v>5874543.233681378</v>
      </c>
      <c r="R56" s="24">
        <f t="shared" si="9"/>
        <v>5874543.233681378</v>
      </c>
      <c r="S56" s="24">
        <v>100</v>
      </c>
      <c r="T56" s="24">
        <f t="shared" si="9"/>
        <v>0</v>
      </c>
    </row>
    <row r="57" spans="1:20" s="2" customFormat="1" ht="51">
      <c r="A57" s="32" t="s">
        <v>219</v>
      </c>
      <c r="B57" s="16" t="s">
        <v>10</v>
      </c>
      <c r="C57" s="33">
        <v>1442.0600000000002</v>
      </c>
      <c r="D57" s="33">
        <v>1448.79</v>
      </c>
      <c r="E57" s="34"/>
      <c r="F57" s="34"/>
      <c r="G57" s="27"/>
      <c r="H57" s="27"/>
      <c r="I57" s="24"/>
      <c r="J57" s="24"/>
      <c r="K57" s="27"/>
      <c r="L57" s="27"/>
      <c r="M57" s="35">
        <v>1229783.6771170113</v>
      </c>
      <c r="N57" s="35">
        <f>M57</f>
        <v>1229783.6771170113</v>
      </c>
      <c r="O57" s="36">
        <f>(N57/M57)*100</f>
        <v>100</v>
      </c>
      <c r="P57" s="32" t="s">
        <v>191</v>
      </c>
      <c r="Q57" s="35">
        <v>912864.5206210393</v>
      </c>
      <c r="R57" s="35">
        <f>Q57</f>
        <v>912864.5206210393</v>
      </c>
      <c r="S57" s="32">
        <f>(R57/Q57)*100</f>
        <v>100</v>
      </c>
      <c r="T57" s="32" t="s">
        <v>195</v>
      </c>
    </row>
    <row r="58" spans="1:20" s="2" customFormat="1" ht="51">
      <c r="A58" s="32" t="s">
        <v>221</v>
      </c>
      <c r="B58" s="16" t="s">
        <v>18</v>
      </c>
      <c r="C58" s="33">
        <v>7615.820000000002</v>
      </c>
      <c r="D58" s="33">
        <v>7461.210000000002</v>
      </c>
      <c r="E58" s="34"/>
      <c r="F58" s="34"/>
      <c r="G58" s="27"/>
      <c r="H58" s="27"/>
      <c r="I58" s="24"/>
      <c r="J58" s="24"/>
      <c r="K58" s="27"/>
      <c r="L58" s="27"/>
      <c r="M58" s="35">
        <v>6115013.867</v>
      </c>
      <c r="N58" s="35">
        <f>M58</f>
        <v>6115013.867</v>
      </c>
      <c r="O58" s="36">
        <f>(N58/M58)*100</f>
        <v>100</v>
      </c>
      <c r="P58" s="32" t="s">
        <v>191</v>
      </c>
      <c r="Q58" s="35">
        <v>4465503.893</v>
      </c>
      <c r="R58" s="35">
        <v>4465503.893</v>
      </c>
      <c r="S58" s="32">
        <f>(R58/Q58)*100</f>
        <v>100</v>
      </c>
      <c r="T58" s="32" t="s">
        <v>196</v>
      </c>
    </row>
    <row r="59" spans="1:20" s="2" customFormat="1" ht="51">
      <c r="A59" s="32" t="s">
        <v>222</v>
      </c>
      <c r="B59" s="16" t="s">
        <v>25</v>
      </c>
      <c r="C59" s="33">
        <v>988.1400000000003</v>
      </c>
      <c r="D59" s="33">
        <v>976.8400000000004</v>
      </c>
      <c r="E59" s="34"/>
      <c r="F59" s="34"/>
      <c r="G59" s="27"/>
      <c r="H59" s="27"/>
      <c r="I59" s="24"/>
      <c r="J59" s="24"/>
      <c r="K59" s="27"/>
      <c r="L59" s="27"/>
      <c r="M59" s="35">
        <v>645586.1719058496</v>
      </c>
      <c r="N59" s="35">
        <f>M59</f>
        <v>645586.1719058496</v>
      </c>
      <c r="O59" s="36">
        <f>(N59/M59)*100</f>
        <v>100</v>
      </c>
      <c r="P59" s="32" t="s">
        <v>191</v>
      </c>
      <c r="Q59" s="35">
        <v>496174.82006033906</v>
      </c>
      <c r="R59" s="35">
        <f>Q59</f>
        <v>496174.82006033906</v>
      </c>
      <c r="S59" s="32">
        <f>(R59/Q59)*100</f>
        <v>100</v>
      </c>
      <c r="T59" s="32" t="s">
        <v>199</v>
      </c>
    </row>
    <row r="60" spans="1:20" s="2" customFormat="1" ht="28.5" customHeight="1">
      <c r="A60" s="22">
        <v>2</v>
      </c>
      <c r="B60" s="17" t="s">
        <v>42</v>
      </c>
      <c r="C60" s="23">
        <f>SUM(C61:C64)</f>
        <v>872.9599999999999</v>
      </c>
      <c r="D60" s="23">
        <f aca="true" t="shared" si="10" ref="D60:R60">SUM(D61:D64)</f>
        <v>851.7999999999998</v>
      </c>
      <c r="E60" s="23">
        <f t="shared" si="10"/>
        <v>0</v>
      </c>
      <c r="F60" s="23">
        <f t="shared" si="10"/>
        <v>0</v>
      </c>
      <c r="G60" s="23">
        <f t="shared" si="10"/>
        <v>0</v>
      </c>
      <c r="H60" s="23">
        <f t="shared" si="10"/>
        <v>0</v>
      </c>
      <c r="I60" s="23">
        <f t="shared" si="10"/>
        <v>0</v>
      </c>
      <c r="J60" s="23">
        <f t="shared" si="10"/>
        <v>0</v>
      </c>
      <c r="K60" s="23">
        <f t="shared" si="10"/>
        <v>0</v>
      </c>
      <c r="L60" s="23">
        <f t="shared" si="10"/>
        <v>0</v>
      </c>
      <c r="M60" s="24">
        <f t="shared" si="10"/>
        <v>759926.082</v>
      </c>
      <c r="N60" s="24">
        <f t="shared" si="10"/>
        <v>759926.082</v>
      </c>
      <c r="O60" s="24">
        <v>100</v>
      </c>
      <c r="P60" s="24"/>
      <c r="Q60" s="24">
        <f t="shared" si="10"/>
        <v>483037.70699999994</v>
      </c>
      <c r="R60" s="24">
        <f t="shared" si="10"/>
        <v>483037.70699999994</v>
      </c>
      <c r="S60" s="24">
        <v>100</v>
      </c>
      <c r="T60" s="24"/>
    </row>
    <row r="61" spans="1:20" s="2" customFormat="1" ht="51">
      <c r="A61" s="37" t="s">
        <v>217</v>
      </c>
      <c r="B61" s="18" t="s">
        <v>58</v>
      </c>
      <c r="C61" s="33">
        <v>617.6499999999999</v>
      </c>
      <c r="D61" s="33">
        <v>613.8799999999998</v>
      </c>
      <c r="E61" s="34"/>
      <c r="F61" s="34"/>
      <c r="G61" s="27"/>
      <c r="H61" s="27"/>
      <c r="I61" s="24"/>
      <c r="J61" s="24"/>
      <c r="K61" s="27"/>
      <c r="L61" s="27"/>
      <c r="M61" s="35">
        <v>474056.766</v>
      </c>
      <c r="N61" s="35">
        <f>M61</f>
        <v>474056.766</v>
      </c>
      <c r="O61" s="36">
        <f>(N61/M61)*100</f>
        <v>100</v>
      </c>
      <c r="P61" s="32" t="s">
        <v>192</v>
      </c>
      <c r="Q61" s="35">
        <v>348118.323</v>
      </c>
      <c r="R61" s="35">
        <v>348118.323</v>
      </c>
      <c r="S61" s="32">
        <f>(R61/Q61)*100</f>
        <v>100</v>
      </c>
      <c r="T61" s="32" t="s">
        <v>196</v>
      </c>
    </row>
    <row r="62" spans="1:20" s="2" customFormat="1" ht="25.5">
      <c r="A62" s="37" t="s">
        <v>218</v>
      </c>
      <c r="B62" s="18" t="s">
        <v>59</v>
      </c>
      <c r="C62" s="33">
        <v>34.07</v>
      </c>
      <c r="D62" s="33">
        <v>32.86</v>
      </c>
      <c r="E62" s="34"/>
      <c r="F62" s="34"/>
      <c r="G62" s="27"/>
      <c r="H62" s="27"/>
      <c r="I62" s="24"/>
      <c r="J62" s="24"/>
      <c r="K62" s="27"/>
      <c r="L62" s="27"/>
      <c r="M62" s="35">
        <v>26149.298</v>
      </c>
      <c r="N62" s="35">
        <f>M62</f>
        <v>26149.298</v>
      </c>
      <c r="O62" s="36">
        <f>(N62/M62)*100</f>
        <v>100</v>
      </c>
      <c r="P62" s="32" t="s">
        <v>194</v>
      </c>
      <c r="Q62" s="35">
        <v>18634.209</v>
      </c>
      <c r="R62" s="35">
        <v>18634.209</v>
      </c>
      <c r="S62" s="32">
        <f>(R62/Q62)*100</f>
        <v>100</v>
      </c>
      <c r="T62" s="32" t="s">
        <v>205</v>
      </c>
    </row>
    <row r="63" spans="1:20" s="2" customFormat="1" ht="25.5">
      <c r="A63" s="37" t="s">
        <v>223</v>
      </c>
      <c r="B63" s="18" t="s">
        <v>60</v>
      </c>
      <c r="C63" s="33">
        <v>33.25</v>
      </c>
      <c r="D63" s="33">
        <v>17.07</v>
      </c>
      <c r="E63" s="34"/>
      <c r="F63" s="34"/>
      <c r="G63" s="27"/>
      <c r="H63" s="27"/>
      <c r="I63" s="24"/>
      <c r="J63" s="24"/>
      <c r="K63" s="27"/>
      <c r="L63" s="27"/>
      <c r="M63" s="35">
        <v>25519.934</v>
      </c>
      <c r="N63" s="35">
        <f>M63</f>
        <v>25519.934</v>
      </c>
      <c r="O63" s="36">
        <f>(N63/M63)*100</f>
        <v>100</v>
      </c>
      <c r="P63" s="32" t="s">
        <v>194</v>
      </c>
      <c r="Q63" s="35">
        <v>9680.035</v>
      </c>
      <c r="R63" s="35">
        <v>9680.035</v>
      </c>
      <c r="S63" s="32">
        <f>(R63/Q63)*100</f>
        <v>100</v>
      </c>
      <c r="T63" s="32" t="s">
        <v>205</v>
      </c>
    </row>
    <row r="64" spans="1:20" s="2" customFormat="1" ht="25.5">
      <c r="A64" s="37" t="s">
        <v>224</v>
      </c>
      <c r="B64" s="18" t="s">
        <v>61</v>
      </c>
      <c r="C64" s="33">
        <v>187.98999999999998</v>
      </c>
      <c r="D64" s="33">
        <v>187.98999999999998</v>
      </c>
      <c r="E64" s="34"/>
      <c r="F64" s="34"/>
      <c r="G64" s="27"/>
      <c r="H64" s="27"/>
      <c r="I64" s="24"/>
      <c r="J64" s="24"/>
      <c r="K64" s="27"/>
      <c r="L64" s="27"/>
      <c r="M64" s="35">
        <v>234200.084</v>
      </c>
      <c r="N64" s="35">
        <f>M64</f>
        <v>234200.084</v>
      </c>
      <c r="O64" s="36">
        <f>(N64/M64)*100</f>
        <v>100</v>
      </c>
      <c r="P64" s="32" t="s">
        <v>194</v>
      </c>
      <c r="Q64" s="35">
        <v>106605.14</v>
      </c>
      <c r="R64" s="35">
        <v>106605.14</v>
      </c>
      <c r="S64" s="32">
        <f>(R64/Q64)*100</f>
        <v>100</v>
      </c>
      <c r="T64" s="32" t="s">
        <v>205</v>
      </c>
    </row>
    <row r="65" spans="1:20" s="2" customFormat="1" ht="42.75" customHeight="1">
      <c r="A65" s="22">
        <v>3</v>
      </c>
      <c r="B65" s="17" t="s">
        <v>137</v>
      </c>
      <c r="C65" s="23">
        <f>C66+C69+C72+C75</f>
        <v>1111.6999999999998</v>
      </c>
      <c r="D65" s="23">
        <f aca="true" t="shared" si="11" ref="D65:R65">D66+D69+D72+D75</f>
        <v>1061.98</v>
      </c>
      <c r="E65" s="24">
        <f t="shared" si="11"/>
        <v>114</v>
      </c>
      <c r="F65" s="24">
        <f t="shared" si="11"/>
        <v>110</v>
      </c>
      <c r="G65" s="23">
        <f t="shared" si="11"/>
        <v>1111.6999999999998</v>
      </c>
      <c r="H65" s="23">
        <f t="shared" si="11"/>
        <v>1061.98</v>
      </c>
      <c r="I65" s="24">
        <f t="shared" si="11"/>
        <v>114</v>
      </c>
      <c r="J65" s="24">
        <f t="shared" si="11"/>
        <v>110</v>
      </c>
      <c r="K65" s="23">
        <f t="shared" si="11"/>
        <v>1111.7</v>
      </c>
      <c r="L65" s="23">
        <f t="shared" si="11"/>
        <v>827.6800000000001</v>
      </c>
      <c r="M65" s="24">
        <f t="shared" si="11"/>
        <v>763333.856</v>
      </c>
      <c r="N65" s="24">
        <f t="shared" si="11"/>
        <v>763333.856</v>
      </c>
      <c r="O65" s="24">
        <v>100</v>
      </c>
      <c r="P65" s="24"/>
      <c r="Q65" s="24">
        <f t="shared" si="11"/>
        <v>602226.325</v>
      </c>
      <c r="R65" s="24">
        <f t="shared" si="11"/>
        <v>602226.325</v>
      </c>
      <c r="S65" s="24">
        <v>100</v>
      </c>
      <c r="T65" s="24"/>
    </row>
    <row r="66" spans="1:20" s="3" customFormat="1" ht="27" customHeight="1">
      <c r="A66" s="22" t="s">
        <v>216</v>
      </c>
      <c r="B66" s="17" t="s">
        <v>173</v>
      </c>
      <c r="C66" s="38">
        <v>24.5</v>
      </c>
      <c r="D66" s="38">
        <v>24.5</v>
      </c>
      <c r="E66" s="39">
        <f>E67+E68</f>
        <v>6</v>
      </c>
      <c r="F66" s="39">
        <f>F67+F68</f>
        <v>6</v>
      </c>
      <c r="G66" s="38">
        <f>C66</f>
        <v>24.5</v>
      </c>
      <c r="H66" s="38">
        <f>D66</f>
        <v>24.5</v>
      </c>
      <c r="I66" s="39">
        <f>I67+I68</f>
        <v>6</v>
      </c>
      <c r="J66" s="39">
        <f>J67+J68</f>
        <v>6</v>
      </c>
      <c r="K66" s="39">
        <f>K67+K68</f>
        <v>24.5</v>
      </c>
      <c r="L66" s="39">
        <f>L67+L68</f>
        <v>24.5</v>
      </c>
      <c r="M66" s="39">
        <v>18804.162</v>
      </c>
      <c r="N66" s="24">
        <f>M66</f>
        <v>18804.162</v>
      </c>
      <c r="O66" s="34">
        <f>(N66/M66)*100</f>
        <v>100</v>
      </c>
      <c r="P66" s="53"/>
      <c r="Q66" s="39">
        <v>13893.43</v>
      </c>
      <c r="R66" s="49">
        <f>Q66</f>
        <v>13893.43</v>
      </c>
      <c r="S66" s="27">
        <f>(R66/Q66)*100</f>
        <v>100</v>
      </c>
      <c r="T66" s="53"/>
    </row>
    <row r="67" spans="1:20" s="4" customFormat="1" ht="25.5">
      <c r="A67" s="40"/>
      <c r="B67" s="19" t="s">
        <v>185</v>
      </c>
      <c r="C67" s="41">
        <v>24.5</v>
      </c>
      <c r="D67" s="41">
        <v>24.5</v>
      </c>
      <c r="E67" s="42">
        <v>6</v>
      </c>
      <c r="F67" s="42">
        <v>6</v>
      </c>
      <c r="G67" s="41">
        <v>24.5</v>
      </c>
      <c r="H67" s="41">
        <v>24.5</v>
      </c>
      <c r="I67" s="42">
        <v>6</v>
      </c>
      <c r="J67" s="42">
        <v>6</v>
      </c>
      <c r="K67" s="41">
        <v>24.5</v>
      </c>
      <c r="L67" s="41">
        <v>24.5</v>
      </c>
      <c r="M67" s="42">
        <v>18804.162</v>
      </c>
      <c r="N67" s="42">
        <v>18804.162</v>
      </c>
      <c r="O67" s="42">
        <v>100</v>
      </c>
      <c r="P67" s="41" t="s">
        <v>193</v>
      </c>
      <c r="Q67" s="42">
        <v>13893.43</v>
      </c>
      <c r="R67" s="42">
        <v>13893.43</v>
      </c>
      <c r="S67" s="42">
        <v>100</v>
      </c>
      <c r="T67" s="41" t="s">
        <v>203</v>
      </c>
    </row>
    <row r="68" spans="1:20" s="4" customFormat="1" ht="28.5" customHeight="1">
      <c r="A68" s="40"/>
      <c r="B68" s="19" t="s">
        <v>186</v>
      </c>
      <c r="C68" s="43"/>
      <c r="D68" s="43"/>
      <c r="E68" s="44"/>
      <c r="F68" s="44"/>
      <c r="G68" s="41"/>
      <c r="H68" s="41"/>
      <c r="I68" s="42"/>
      <c r="J68" s="42"/>
      <c r="K68" s="41"/>
      <c r="L68" s="41"/>
      <c r="M68" s="43"/>
      <c r="N68" s="43"/>
      <c r="O68" s="44"/>
      <c r="P68" s="43"/>
      <c r="Q68" s="43"/>
      <c r="R68" s="43"/>
      <c r="S68" s="43"/>
      <c r="T68" s="43"/>
    </row>
    <row r="69" spans="1:20" s="3" customFormat="1" ht="23.25" customHeight="1">
      <c r="A69" s="22" t="s">
        <v>220</v>
      </c>
      <c r="B69" s="17" t="s">
        <v>174</v>
      </c>
      <c r="C69" s="38">
        <v>15.599999999999998</v>
      </c>
      <c r="D69" s="38">
        <v>14.83</v>
      </c>
      <c r="E69" s="39">
        <f>E70+E71</f>
        <v>5</v>
      </c>
      <c r="F69" s="39">
        <f>F70+F71</f>
        <v>5</v>
      </c>
      <c r="G69" s="38">
        <f>C69</f>
        <v>15.599999999999998</v>
      </c>
      <c r="H69" s="38">
        <f>D69</f>
        <v>14.83</v>
      </c>
      <c r="I69" s="39">
        <f>I70+I71</f>
        <v>5</v>
      </c>
      <c r="J69" s="39">
        <f>J70+J71</f>
        <v>5</v>
      </c>
      <c r="K69" s="39">
        <f>K70+K71</f>
        <v>15.599999999999998</v>
      </c>
      <c r="L69" s="39">
        <f>L70+L71</f>
        <v>14.83</v>
      </c>
      <c r="M69" s="39">
        <v>11973.262</v>
      </c>
      <c r="N69" s="24">
        <f>M69</f>
        <v>11973.262</v>
      </c>
      <c r="O69" s="34">
        <f>(N69/M69)*100</f>
        <v>100</v>
      </c>
      <c r="P69" s="53"/>
      <c r="Q69" s="39">
        <v>8409.778</v>
      </c>
      <c r="R69" s="49">
        <f>Q69</f>
        <v>8409.778</v>
      </c>
      <c r="S69" s="27">
        <f>(R69/Q69)*100</f>
        <v>100</v>
      </c>
      <c r="T69" s="53"/>
    </row>
    <row r="70" spans="1:20" s="4" customFormat="1" ht="25.5">
      <c r="A70" s="40"/>
      <c r="B70" s="19" t="s">
        <v>185</v>
      </c>
      <c r="C70" s="41">
        <v>15.599999999999998</v>
      </c>
      <c r="D70" s="41">
        <v>14.83</v>
      </c>
      <c r="E70" s="42">
        <v>5</v>
      </c>
      <c r="F70" s="42">
        <v>5</v>
      </c>
      <c r="G70" s="41">
        <v>15.599999999999998</v>
      </c>
      <c r="H70" s="41">
        <v>14.83</v>
      </c>
      <c r="I70" s="42">
        <v>5</v>
      </c>
      <c r="J70" s="42">
        <v>5</v>
      </c>
      <c r="K70" s="41">
        <v>15.599999999999998</v>
      </c>
      <c r="L70" s="41">
        <v>14.83</v>
      </c>
      <c r="M70" s="42">
        <v>11973.262</v>
      </c>
      <c r="N70" s="42">
        <v>11973.262</v>
      </c>
      <c r="O70" s="42">
        <v>100</v>
      </c>
      <c r="P70" s="41" t="s">
        <v>193</v>
      </c>
      <c r="Q70" s="42">
        <v>8409.778</v>
      </c>
      <c r="R70" s="42">
        <v>8409.778</v>
      </c>
      <c r="S70" s="42">
        <v>100</v>
      </c>
      <c r="T70" s="41" t="s">
        <v>203</v>
      </c>
    </row>
    <row r="71" spans="1:20" s="4" customFormat="1" ht="25.5">
      <c r="A71" s="40"/>
      <c r="B71" s="19" t="s">
        <v>186</v>
      </c>
      <c r="C71" s="43"/>
      <c r="D71" s="43"/>
      <c r="E71" s="44"/>
      <c r="F71" s="44"/>
      <c r="G71" s="41"/>
      <c r="H71" s="41"/>
      <c r="I71" s="42"/>
      <c r="J71" s="42"/>
      <c r="K71" s="41"/>
      <c r="L71" s="41"/>
      <c r="M71" s="43"/>
      <c r="N71" s="43"/>
      <c r="O71" s="44"/>
      <c r="P71" s="43"/>
      <c r="Q71" s="43"/>
      <c r="R71" s="43"/>
      <c r="S71" s="43"/>
      <c r="T71" s="43"/>
    </row>
    <row r="72" spans="1:20" s="3" customFormat="1" ht="21.75" customHeight="1">
      <c r="A72" s="22" t="s">
        <v>239</v>
      </c>
      <c r="B72" s="17" t="s">
        <v>175</v>
      </c>
      <c r="C72" s="38">
        <v>837.3</v>
      </c>
      <c r="D72" s="38">
        <v>788.35</v>
      </c>
      <c r="E72" s="39">
        <f>E73+E74</f>
        <v>101</v>
      </c>
      <c r="F72" s="39">
        <f>F73+F74</f>
        <v>97</v>
      </c>
      <c r="G72" s="38">
        <f>C72</f>
        <v>837.3</v>
      </c>
      <c r="H72" s="38">
        <f>D72</f>
        <v>788.35</v>
      </c>
      <c r="I72" s="39">
        <f>I73+I74</f>
        <v>101</v>
      </c>
      <c r="J72" s="39">
        <f>J73+J74</f>
        <v>97</v>
      </c>
      <c r="K72" s="39">
        <f>K73+K74</f>
        <v>837.3</v>
      </c>
      <c r="L72" s="39">
        <f>L73+L74</f>
        <v>788.35</v>
      </c>
      <c r="M72" s="39">
        <v>642641.836</v>
      </c>
      <c r="N72" s="24">
        <f>M72</f>
        <v>642641.836</v>
      </c>
      <c r="O72" s="34">
        <f>(N72/M72)*100</f>
        <v>100</v>
      </c>
      <c r="P72" s="53"/>
      <c r="Q72" s="39">
        <v>447056.558</v>
      </c>
      <c r="R72" s="49">
        <f>Q72</f>
        <v>447056.558</v>
      </c>
      <c r="S72" s="27">
        <f>(R72/Q72)*100</f>
        <v>100</v>
      </c>
      <c r="T72" s="53"/>
    </row>
    <row r="73" spans="1:20" s="4" customFormat="1" ht="25.5">
      <c r="A73" s="40"/>
      <c r="B73" s="19" t="s">
        <v>185</v>
      </c>
      <c r="C73" s="41">
        <v>837.3</v>
      </c>
      <c r="D73" s="41">
        <v>788.35</v>
      </c>
      <c r="E73" s="42">
        <v>101</v>
      </c>
      <c r="F73" s="42">
        <v>97</v>
      </c>
      <c r="G73" s="41">
        <v>837.3</v>
      </c>
      <c r="H73" s="41">
        <v>788.35</v>
      </c>
      <c r="I73" s="42">
        <v>101</v>
      </c>
      <c r="J73" s="42">
        <v>97</v>
      </c>
      <c r="K73" s="41">
        <v>837.3</v>
      </c>
      <c r="L73" s="41">
        <v>788.35</v>
      </c>
      <c r="M73" s="42">
        <v>642641.836</v>
      </c>
      <c r="N73" s="42">
        <v>642641.836</v>
      </c>
      <c r="O73" s="42">
        <v>100</v>
      </c>
      <c r="P73" s="41" t="s">
        <v>207</v>
      </c>
      <c r="Q73" s="42">
        <v>447056.558</v>
      </c>
      <c r="R73" s="42">
        <v>447056.558</v>
      </c>
      <c r="S73" s="42">
        <v>100</v>
      </c>
      <c r="T73" s="41" t="s">
        <v>203</v>
      </c>
    </row>
    <row r="74" spans="1:20" s="4" customFormat="1" ht="28.5" customHeight="1">
      <c r="A74" s="40"/>
      <c r="B74" s="19" t="s">
        <v>186</v>
      </c>
      <c r="C74" s="43"/>
      <c r="D74" s="43"/>
      <c r="E74" s="44"/>
      <c r="F74" s="44"/>
      <c r="G74" s="41"/>
      <c r="H74" s="41"/>
      <c r="I74" s="42"/>
      <c r="J74" s="42"/>
      <c r="K74" s="41"/>
      <c r="L74" s="41"/>
      <c r="M74" s="43"/>
      <c r="N74" s="43"/>
      <c r="O74" s="44"/>
      <c r="P74" s="43"/>
      <c r="Q74" s="43"/>
      <c r="R74" s="43"/>
      <c r="S74" s="43"/>
      <c r="T74" s="43"/>
    </row>
    <row r="75" spans="1:20" s="3" customFormat="1" ht="27.75" customHeight="1">
      <c r="A75" s="22" t="s">
        <v>240</v>
      </c>
      <c r="B75" s="17" t="s">
        <v>176</v>
      </c>
      <c r="C75" s="38">
        <v>234.29999999999993</v>
      </c>
      <c r="D75" s="38">
        <v>234.29999999999993</v>
      </c>
      <c r="E75" s="39">
        <f>E76+E77</f>
        <v>2</v>
      </c>
      <c r="F75" s="39">
        <f>F76+F77</f>
        <v>2</v>
      </c>
      <c r="G75" s="38">
        <f>C75</f>
        <v>234.29999999999993</v>
      </c>
      <c r="H75" s="38">
        <f>D75</f>
        <v>234.29999999999993</v>
      </c>
      <c r="I75" s="39">
        <f>I76+I77</f>
        <v>2</v>
      </c>
      <c r="J75" s="39">
        <f>J76+J77</f>
        <v>2</v>
      </c>
      <c r="K75" s="39">
        <f>K76+K77</f>
        <v>234.29999999999998</v>
      </c>
      <c r="L75" s="39">
        <f>L76+L77</f>
        <v>0</v>
      </c>
      <c r="M75" s="39">
        <v>89914.596</v>
      </c>
      <c r="N75" s="24">
        <f>M75</f>
        <v>89914.596</v>
      </c>
      <c r="O75" s="34">
        <f>(N75/M75)*100</f>
        <v>100</v>
      </c>
      <c r="P75" s="53"/>
      <c r="Q75" s="39">
        <v>132866.559</v>
      </c>
      <c r="R75" s="49">
        <f>Q75</f>
        <v>132866.559</v>
      </c>
      <c r="S75" s="27">
        <f>(R75/Q75)*100</f>
        <v>100</v>
      </c>
      <c r="T75" s="53"/>
    </row>
    <row r="76" spans="1:20" s="4" customFormat="1" ht="24.75" customHeight="1">
      <c r="A76" s="40"/>
      <c r="B76" s="19" t="s">
        <v>185</v>
      </c>
      <c r="C76" s="43"/>
      <c r="D76" s="43"/>
      <c r="E76" s="44"/>
      <c r="F76" s="44"/>
      <c r="G76" s="41"/>
      <c r="H76" s="41"/>
      <c r="I76" s="42"/>
      <c r="J76" s="42"/>
      <c r="K76" s="41"/>
      <c r="L76" s="41"/>
      <c r="M76" s="43"/>
      <c r="N76" s="43"/>
      <c r="O76" s="44"/>
      <c r="P76" s="43"/>
      <c r="Q76" s="43"/>
      <c r="R76" s="43"/>
      <c r="S76" s="43"/>
      <c r="T76" s="43"/>
    </row>
    <row r="77" spans="1:20" s="4" customFormat="1" ht="25.5">
      <c r="A77" s="40"/>
      <c r="B77" s="19" t="s">
        <v>186</v>
      </c>
      <c r="C77" s="41">
        <v>234.29999999999998</v>
      </c>
      <c r="D77" s="41">
        <v>234.29999999999998</v>
      </c>
      <c r="E77" s="42">
        <v>2</v>
      </c>
      <c r="F77" s="42">
        <v>2</v>
      </c>
      <c r="G77" s="41">
        <v>234.29999999999998</v>
      </c>
      <c r="H77" s="41">
        <v>234.29999999999998</v>
      </c>
      <c r="I77" s="42">
        <v>2</v>
      </c>
      <c r="J77" s="42">
        <v>2</v>
      </c>
      <c r="K77" s="41">
        <v>234.29999999999998</v>
      </c>
      <c r="L77" s="41"/>
      <c r="M77" s="42">
        <v>89914.596</v>
      </c>
      <c r="N77" s="42">
        <v>89914.596</v>
      </c>
      <c r="O77" s="42">
        <v>100</v>
      </c>
      <c r="P77" s="41" t="s">
        <v>194</v>
      </c>
      <c r="Q77" s="42">
        <v>132866.559</v>
      </c>
      <c r="R77" s="42">
        <v>132866.559</v>
      </c>
      <c r="S77" s="42">
        <v>100</v>
      </c>
      <c r="T77" s="41" t="s">
        <v>203</v>
      </c>
    </row>
    <row r="78" spans="1:20" s="2" customFormat="1" ht="24.75" customHeight="1">
      <c r="A78" s="29" t="s">
        <v>62</v>
      </c>
      <c r="B78" s="14" t="s">
        <v>63</v>
      </c>
      <c r="C78" s="30">
        <f>C79+C86</f>
        <v>13436.390000000052</v>
      </c>
      <c r="D78" s="30">
        <f aca="true" t="shared" si="12" ref="D78:R78">D79+D86</f>
        <v>13444.370000000015</v>
      </c>
      <c r="E78" s="30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30">
        <f t="shared" si="12"/>
        <v>0</v>
      </c>
      <c r="J78" s="30">
        <f t="shared" si="12"/>
        <v>0</v>
      </c>
      <c r="K78" s="30">
        <f t="shared" si="12"/>
        <v>0</v>
      </c>
      <c r="L78" s="30">
        <f t="shared" si="12"/>
        <v>0</v>
      </c>
      <c r="M78" s="31">
        <f t="shared" si="12"/>
        <v>10299276.886765163</v>
      </c>
      <c r="N78" s="31">
        <f t="shared" si="12"/>
        <v>10299276.886765163</v>
      </c>
      <c r="O78" s="31">
        <v>100</v>
      </c>
      <c r="P78" s="31"/>
      <c r="Q78" s="31">
        <f t="shared" si="12"/>
        <v>7795503.085245803</v>
      </c>
      <c r="R78" s="31">
        <f t="shared" si="12"/>
        <v>7795503.085245803</v>
      </c>
      <c r="S78" s="31">
        <v>100</v>
      </c>
      <c r="T78" s="31"/>
    </row>
    <row r="79" spans="1:20" s="2" customFormat="1" ht="23.25" customHeight="1">
      <c r="A79" s="27">
        <v>1</v>
      </c>
      <c r="B79" s="15" t="s">
        <v>9</v>
      </c>
      <c r="C79" s="23">
        <f aca="true" t="shared" si="13" ref="C79:N79">SUM(C80:C85)</f>
        <v>11728.370000000052</v>
      </c>
      <c r="D79" s="23">
        <f t="shared" si="13"/>
        <v>11799.350000000015</v>
      </c>
      <c r="E79" s="23">
        <f t="shared" si="13"/>
        <v>0</v>
      </c>
      <c r="F79" s="23">
        <f t="shared" si="13"/>
        <v>0</v>
      </c>
      <c r="G79" s="23">
        <f t="shared" si="13"/>
        <v>0</v>
      </c>
      <c r="H79" s="23">
        <f t="shared" si="13"/>
        <v>0</v>
      </c>
      <c r="I79" s="23">
        <f t="shared" si="13"/>
        <v>0</v>
      </c>
      <c r="J79" s="23">
        <f t="shared" si="13"/>
        <v>0</v>
      </c>
      <c r="K79" s="23">
        <f t="shared" si="13"/>
        <v>0</v>
      </c>
      <c r="L79" s="23">
        <f t="shared" si="13"/>
        <v>0</v>
      </c>
      <c r="M79" s="24">
        <f t="shared" si="13"/>
        <v>8965144.843765164</v>
      </c>
      <c r="N79" s="24">
        <f t="shared" si="13"/>
        <v>8965144.843765164</v>
      </c>
      <c r="O79" s="24">
        <v>100</v>
      </c>
      <c r="P79" s="24"/>
      <c r="Q79" s="24">
        <f>SUM(Q80:Q85)</f>
        <v>6813973.889245803</v>
      </c>
      <c r="R79" s="24">
        <f>SUM(R80:R85)</f>
        <v>6813973.889245803</v>
      </c>
      <c r="S79" s="24">
        <v>100</v>
      </c>
      <c r="T79" s="24"/>
    </row>
    <row r="80" spans="1:20" s="2" customFormat="1" ht="51">
      <c r="A80" s="32" t="s">
        <v>219</v>
      </c>
      <c r="B80" s="16" t="s">
        <v>22</v>
      </c>
      <c r="C80" s="33">
        <v>9661.100000000051</v>
      </c>
      <c r="D80" s="33">
        <v>9676.190000000015</v>
      </c>
      <c r="E80" s="34"/>
      <c r="F80" s="34"/>
      <c r="G80" s="27"/>
      <c r="H80" s="27"/>
      <c r="I80" s="24"/>
      <c r="J80" s="24"/>
      <c r="K80" s="27"/>
      <c r="L80" s="27"/>
      <c r="M80" s="35">
        <v>7514151.65303945</v>
      </c>
      <c r="N80" s="35">
        <f>M80</f>
        <v>7514151.65303945</v>
      </c>
      <c r="O80" s="36">
        <f>(N80/M80)*100</f>
        <v>100</v>
      </c>
      <c r="P80" s="32" t="s">
        <v>191</v>
      </c>
      <c r="Q80" s="35">
        <v>5699691.215538585</v>
      </c>
      <c r="R80" s="35">
        <v>5699691.215538585</v>
      </c>
      <c r="S80" s="32">
        <f aca="true" t="shared" si="14" ref="S80:S85">(R80/Q80)*100</f>
        <v>100</v>
      </c>
      <c r="T80" s="32" t="s">
        <v>199</v>
      </c>
    </row>
    <row r="81" spans="1:20" s="2" customFormat="1" ht="51">
      <c r="A81" s="32" t="s">
        <v>221</v>
      </c>
      <c r="B81" s="16" t="s">
        <v>30</v>
      </c>
      <c r="C81" s="33">
        <v>189.04</v>
      </c>
      <c r="D81" s="33">
        <v>187.15</v>
      </c>
      <c r="E81" s="34"/>
      <c r="F81" s="34"/>
      <c r="G81" s="27"/>
      <c r="H81" s="27"/>
      <c r="I81" s="24"/>
      <c r="J81" s="24"/>
      <c r="K81" s="27"/>
      <c r="L81" s="27"/>
      <c r="M81" s="35">
        <v>144679.224</v>
      </c>
      <c r="N81" s="35">
        <f>M81</f>
        <v>144679.224</v>
      </c>
      <c r="O81" s="36">
        <f>(N81/M81)*100</f>
        <v>100</v>
      </c>
      <c r="P81" s="32" t="s">
        <v>191</v>
      </c>
      <c r="Q81" s="35">
        <v>105824.273</v>
      </c>
      <c r="R81" s="35">
        <v>105824.273</v>
      </c>
      <c r="S81" s="32">
        <f t="shared" si="14"/>
        <v>100</v>
      </c>
      <c r="T81" s="32" t="s">
        <v>196</v>
      </c>
    </row>
    <row r="82" spans="1:20" s="2" customFormat="1" ht="51">
      <c r="A82" s="32" t="s">
        <v>222</v>
      </c>
      <c r="B82" s="16" t="s">
        <v>41</v>
      </c>
      <c r="C82" s="33">
        <v>22.970000000000002</v>
      </c>
      <c r="D82" s="33">
        <v>22.970000000000002</v>
      </c>
      <c r="E82" s="34"/>
      <c r="F82" s="34"/>
      <c r="G82" s="27"/>
      <c r="H82" s="27"/>
      <c r="I82" s="24"/>
      <c r="J82" s="24"/>
      <c r="K82" s="27"/>
      <c r="L82" s="27"/>
      <c r="M82" s="35">
        <v>15866.875</v>
      </c>
      <c r="N82" s="35">
        <f>M82</f>
        <v>15866.875</v>
      </c>
      <c r="O82" s="36">
        <f>(N82/M82)*100</f>
        <v>100</v>
      </c>
      <c r="P82" s="32" t="s">
        <v>194</v>
      </c>
      <c r="Q82" s="35">
        <v>11723.22</v>
      </c>
      <c r="R82" s="35">
        <v>11723.22</v>
      </c>
      <c r="S82" s="32">
        <f t="shared" si="14"/>
        <v>100</v>
      </c>
      <c r="T82" s="32" t="s">
        <v>201</v>
      </c>
    </row>
    <row r="83" spans="1:20" s="2" customFormat="1" ht="51">
      <c r="A83" s="32" t="s">
        <v>227</v>
      </c>
      <c r="B83" s="16" t="s">
        <v>36</v>
      </c>
      <c r="C83" s="33">
        <v>228.31000000000003</v>
      </c>
      <c r="D83" s="33">
        <v>228.31000000000003</v>
      </c>
      <c r="E83" s="34"/>
      <c r="F83" s="34"/>
      <c r="G83" s="27"/>
      <c r="H83" s="27"/>
      <c r="I83" s="24"/>
      <c r="J83" s="24"/>
      <c r="K83" s="27"/>
      <c r="L83" s="27"/>
      <c r="M83" s="35">
        <v>162775.654</v>
      </c>
      <c r="N83" s="35">
        <f>M83</f>
        <v>162775.654</v>
      </c>
      <c r="O83" s="36">
        <f>(N83/M83)*100</f>
        <v>100</v>
      </c>
      <c r="P83" s="32" t="s">
        <v>193</v>
      </c>
      <c r="Q83" s="35">
        <v>118931.721</v>
      </c>
      <c r="R83" s="35">
        <v>118931.721</v>
      </c>
      <c r="S83" s="32">
        <f t="shared" si="14"/>
        <v>100</v>
      </c>
      <c r="T83" s="32" t="s">
        <v>197</v>
      </c>
    </row>
    <row r="84" spans="1:20" s="2" customFormat="1" ht="51">
      <c r="A84" s="32" t="s">
        <v>228</v>
      </c>
      <c r="B84" s="16" t="s">
        <v>25</v>
      </c>
      <c r="C84" s="33">
        <v>1626.9500000000003</v>
      </c>
      <c r="D84" s="33">
        <v>1626.9500000000003</v>
      </c>
      <c r="E84" s="34"/>
      <c r="F84" s="34"/>
      <c r="G84" s="27"/>
      <c r="H84" s="27"/>
      <c r="I84" s="24"/>
      <c r="J84" s="24"/>
      <c r="K84" s="27"/>
      <c r="L84" s="27"/>
      <c r="M84" s="35">
        <v>1127671.437725713</v>
      </c>
      <c r="N84" s="35">
        <f>M84</f>
        <v>1127671.437725713</v>
      </c>
      <c r="O84" s="36">
        <f>(N84/M84)*100</f>
        <v>100</v>
      </c>
      <c r="P84" s="32" t="s">
        <v>191</v>
      </c>
      <c r="Q84" s="35">
        <v>850768.5209460658</v>
      </c>
      <c r="R84" s="35">
        <f>Q84</f>
        <v>850768.5209460658</v>
      </c>
      <c r="S84" s="32">
        <f t="shared" si="14"/>
        <v>100</v>
      </c>
      <c r="T84" s="32" t="s">
        <v>199</v>
      </c>
    </row>
    <row r="85" spans="1:20" s="2" customFormat="1" ht="25.5">
      <c r="A85" s="32" t="s">
        <v>229</v>
      </c>
      <c r="B85" s="16" t="s">
        <v>40</v>
      </c>
      <c r="C85" s="27"/>
      <c r="D85" s="33">
        <v>57.78</v>
      </c>
      <c r="E85" s="34"/>
      <c r="F85" s="34"/>
      <c r="G85" s="27"/>
      <c r="H85" s="27"/>
      <c r="I85" s="24"/>
      <c r="J85" s="24"/>
      <c r="K85" s="27"/>
      <c r="L85" s="27"/>
      <c r="M85" s="35"/>
      <c r="N85" s="35"/>
      <c r="O85" s="36"/>
      <c r="P85" s="32"/>
      <c r="Q85" s="35">
        <v>27034.938761152258</v>
      </c>
      <c r="R85" s="35">
        <f>Q85</f>
        <v>27034.938761152258</v>
      </c>
      <c r="S85" s="32">
        <f t="shared" si="14"/>
        <v>100</v>
      </c>
      <c r="T85" s="32" t="s">
        <v>204</v>
      </c>
    </row>
    <row r="86" spans="1:20" s="2" customFormat="1" ht="27" customHeight="1">
      <c r="A86" s="22">
        <v>2</v>
      </c>
      <c r="B86" s="17" t="s">
        <v>42</v>
      </c>
      <c r="C86" s="23">
        <f>SUM(C87:C94)</f>
        <v>1708.02</v>
      </c>
      <c r="D86" s="23">
        <f aca="true" t="shared" si="15" ref="D86:R86">SUM(D87:D94)</f>
        <v>1645.02</v>
      </c>
      <c r="E86" s="23">
        <f t="shared" si="15"/>
        <v>0</v>
      </c>
      <c r="F86" s="23">
        <f t="shared" si="15"/>
        <v>0</v>
      </c>
      <c r="G86" s="23">
        <f t="shared" si="15"/>
        <v>0</v>
      </c>
      <c r="H86" s="23">
        <f t="shared" si="15"/>
        <v>0</v>
      </c>
      <c r="I86" s="23">
        <f t="shared" si="15"/>
        <v>0</v>
      </c>
      <c r="J86" s="23">
        <f t="shared" si="15"/>
        <v>0</v>
      </c>
      <c r="K86" s="23">
        <f t="shared" si="15"/>
        <v>0</v>
      </c>
      <c r="L86" s="23">
        <f t="shared" si="15"/>
        <v>0</v>
      </c>
      <c r="M86" s="24">
        <f t="shared" si="15"/>
        <v>1334132.043</v>
      </c>
      <c r="N86" s="24">
        <f t="shared" si="15"/>
        <v>1334132.043</v>
      </c>
      <c r="O86" s="24">
        <v>100</v>
      </c>
      <c r="P86" s="24"/>
      <c r="Q86" s="24">
        <f t="shared" si="15"/>
        <v>981529.196</v>
      </c>
      <c r="R86" s="24">
        <f t="shared" si="15"/>
        <v>981529.196</v>
      </c>
      <c r="S86" s="24">
        <v>100</v>
      </c>
      <c r="T86" s="24"/>
    </row>
    <row r="87" spans="1:20" s="2" customFormat="1" ht="51">
      <c r="A87" s="37" t="s">
        <v>217</v>
      </c>
      <c r="B87" s="18" t="s">
        <v>64</v>
      </c>
      <c r="C87" s="33">
        <v>240.08</v>
      </c>
      <c r="D87" s="33">
        <v>234.55</v>
      </c>
      <c r="E87" s="34"/>
      <c r="F87" s="34"/>
      <c r="G87" s="27"/>
      <c r="H87" s="27"/>
      <c r="I87" s="24"/>
      <c r="J87" s="24"/>
      <c r="K87" s="27"/>
      <c r="L87" s="27"/>
      <c r="M87" s="35">
        <v>165105.852</v>
      </c>
      <c r="N87" s="35">
        <f aca="true" t="shared" si="16" ref="N87:N94">M87</f>
        <v>165105.852</v>
      </c>
      <c r="O87" s="36">
        <f aca="true" t="shared" si="17" ref="O87:O112">(N87/M87)*100</f>
        <v>100</v>
      </c>
      <c r="P87" s="32" t="s">
        <v>192</v>
      </c>
      <c r="Q87" s="35">
        <v>117889.341</v>
      </c>
      <c r="R87" s="35">
        <v>117889.341</v>
      </c>
      <c r="S87" s="32">
        <f aca="true" t="shared" si="18" ref="S87:S112">(R87/Q87)*100</f>
        <v>100</v>
      </c>
      <c r="T87" s="32" t="s">
        <v>201</v>
      </c>
    </row>
    <row r="88" spans="1:20" s="2" customFormat="1" ht="51">
      <c r="A88" s="37" t="s">
        <v>218</v>
      </c>
      <c r="B88" s="18" t="s">
        <v>65</v>
      </c>
      <c r="C88" s="33">
        <v>90.94</v>
      </c>
      <c r="D88" s="33">
        <v>62.96</v>
      </c>
      <c r="E88" s="34"/>
      <c r="F88" s="34"/>
      <c r="G88" s="27"/>
      <c r="H88" s="27"/>
      <c r="I88" s="24"/>
      <c r="J88" s="24"/>
      <c r="K88" s="27"/>
      <c r="L88" s="27"/>
      <c r="M88" s="35">
        <v>72553.874</v>
      </c>
      <c r="N88" s="35">
        <f t="shared" si="16"/>
        <v>72553.874</v>
      </c>
      <c r="O88" s="36">
        <f t="shared" si="17"/>
        <v>100</v>
      </c>
      <c r="P88" s="32" t="s">
        <v>192</v>
      </c>
      <c r="Q88" s="35">
        <v>42164.601</v>
      </c>
      <c r="R88" s="35">
        <v>42164.601</v>
      </c>
      <c r="S88" s="32">
        <f t="shared" si="18"/>
        <v>100</v>
      </c>
      <c r="T88" s="32" t="s">
        <v>204</v>
      </c>
    </row>
    <row r="89" spans="1:20" s="2" customFormat="1" ht="25.5">
      <c r="A89" s="37" t="s">
        <v>223</v>
      </c>
      <c r="B89" s="18" t="s">
        <v>66</v>
      </c>
      <c r="C89" s="33">
        <v>40.82</v>
      </c>
      <c r="D89" s="33">
        <v>46.04</v>
      </c>
      <c r="E89" s="34"/>
      <c r="F89" s="34"/>
      <c r="G89" s="27"/>
      <c r="H89" s="27"/>
      <c r="I89" s="24"/>
      <c r="J89" s="24"/>
      <c r="K89" s="27"/>
      <c r="L89" s="27"/>
      <c r="M89" s="35">
        <v>30812.653</v>
      </c>
      <c r="N89" s="35">
        <f t="shared" si="16"/>
        <v>30812.653</v>
      </c>
      <c r="O89" s="36">
        <f t="shared" si="17"/>
        <v>100</v>
      </c>
      <c r="P89" s="32" t="s">
        <v>194</v>
      </c>
      <c r="Q89" s="35">
        <v>25552.103</v>
      </c>
      <c r="R89" s="35">
        <v>25552.103</v>
      </c>
      <c r="S89" s="32">
        <f t="shared" si="18"/>
        <v>100</v>
      </c>
      <c r="T89" s="32" t="s">
        <v>204</v>
      </c>
    </row>
    <row r="90" spans="1:20" s="2" customFormat="1" ht="51">
      <c r="A90" s="37" t="s">
        <v>224</v>
      </c>
      <c r="B90" s="18" t="s">
        <v>67</v>
      </c>
      <c r="C90" s="33">
        <v>12.74</v>
      </c>
      <c r="D90" s="33">
        <v>10.22</v>
      </c>
      <c r="E90" s="34"/>
      <c r="F90" s="34"/>
      <c r="G90" s="27"/>
      <c r="H90" s="27"/>
      <c r="I90" s="24"/>
      <c r="J90" s="24"/>
      <c r="K90" s="27"/>
      <c r="L90" s="27"/>
      <c r="M90" s="35">
        <v>9426.468</v>
      </c>
      <c r="N90" s="35">
        <f t="shared" si="16"/>
        <v>9426.468</v>
      </c>
      <c r="O90" s="36">
        <f t="shared" si="17"/>
        <v>100</v>
      </c>
      <c r="P90" s="32" t="s">
        <v>191</v>
      </c>
      <c r="Q90" s="35">
        <v>5636.574</v>
      </c>
      <c r="R90" s="35">
        <v>5636.574</v>
      </c>
      <c r="S90" s="32">
        <f t="shared" si="18"/>
        <v>100</v>
      </c>
      <c r="T90" s="32" t="s">
        <v>197</v>
      </c>
    </row>
    <row r="91" spans="1:20" s="2" customFormat="1" ht="25.5">
      <c r="A91" s="37" t="s">
        <v>232</v>
      </c>
      <c r="B91" s="18" t="s">
        <v>68</v>
      </c>
      <c r="C91" s="33">
        <v>17.369999999999997</v>
      </c>
      <c r="D91" s="33">
        <v>13.07</v>
      </c>
      <c r="E91" s="34"/>
      <c r="F91" s="34"/>
      <c r="G91" s="27"/>
      <c r="H91" s="27"/>
      <c r="I91" s="24"/>
      <c r="J91" s="24"/>
      <c r="K91" s="27"/>
      <c r="L91" s="27"/>
      <c r="M91" s="35">
        <v>12581.741</v>
      </c>
      <c r="N91" s="35">
        <f t="shared" si="16"/>
        <v>12581.741</v>
      </c>
      <c r="O91" s="36">
        <f t="shared" si="17"/>
        <v>100</v>
      </c>
      <c r="P91" s="32" t="s">
        <v>193</v>
      </c>
      <c r="Q91" s="35">
        <v>7107.883</v>
      </c>
      <c r="R91" s="35">
        <v>7107.883</v>
      </c>
      <c r="S91" s="32">
        <f t="shared" si="18"/>
        <v>100</v>
      </c>
      <c r="T91" s="32" t="s">
        <v>205</v>
      </c>
    </row>
    <row r="92" spans="1:20" s="2" customFormat="1" ht="25.5">
      <c r="A92" s="37" t="s">
        <v>233</v>
      </c>
      <c r="B92" s="18" t="s">
        <v>69</v>
      </c>
      <c r="C92" s="33">
        <v>22.59</v>
      </c>
      <c r="D92" s="33">
        <v>16.53</v>
      </c>
      <c r="E92" s="34"/>
      <c r="F92" s="34"/>
      <c r="G92" s="27"/>
      <c r="H92" s="27"/>
      <c r="I92" s="24"/>
      <c r="J92" s="24"/>
      <c r="K92" s="27"/>
      <c r="L92" s="27"/>
      <c r="M92" s="35">
        <v>17102.962</v>
      </c>
      <c r="N92" s="35">
        <f t="shared" si="16"/>
        <v>17102.962</v>
      </c>
      <c r="O92" s="36">
        <f t="shared" si="17"/>
        <v>100</v>
      </c>
      <c r="P92" s="32" t="s">
        <v>193</v>
      </c>
      <c r="Q92" s="35">
        <v>9116.69</v>
      </c>
      <c r="R92" s="35">
        <v>9116.69</v>
      </c>
      <c r="S92" s="32">
        <f t="shared" si="18"/>
        <v>100</v>
      </c>
      <c r="T92" s="32" t="s">
        <v>203</v>
      </c>
    </row>
    <row r="93" spans="1:20" s="2" customFormat="1" ht="51">
      <c r="A93" s="37" t="s">
        <v>234</v>
      </c>
      <c r="B93" s="18" t="s">
        <v>70</v>
      </c>
      <c r="C93" s="33">
        <v>10.3</v>
      </c>
      <c r="D93" s="33">
        <v>8.850000000000001</v>
      </c>
      <c r="E93" s="34"/>
      <c r="F93" s="34"/>
      <c r="G93" s="27"/>
      <c r="H93" s="27"/>
      <c r="I93" s="24"/>
      <c r="J93" s="24"/>
      <c r="K93" s="27"/>
      <c r="L93" s="27"/>
      <c r="M93" s="35">
        <v>7905.423</v>
      </c>
      <c r="N93" s="35">
        <f t="shared" si="16"/>
        <v>7905.423</v>
      </c>
      <c r="O93" s="36">
        <f t="shared" si="17"/>
        <v>100</v>
      </c>
      <c r="P93" s="32" t="s">
        <v>192</v>
      </c>
      <c r="Q93" s="35">
        <v>5018.647</v>
      </c>
      <c r="R93" s="35">
        <v>5018.647</v>
      </c>
      <c r="S93" s="32">
        <f t="shared" si="18"/>
        <v>100</v>
      </c>
      <c r="T93" s="32" t="s">
        <v>201</v>
      </c>
    </row>
    <row r="94" spans="1:20" s="2" customFormat="1" ht="51">
      <c r="A94" s="37" t="s">
        <v>235</v>
      </c>
      <c r="B94" s="18" t="s">
        <v>71</v>
      </c>
      <c r="C94" s="33">
        <v>1273.18</v>
      </c>
      <c r="D94" s="33">
        <v>1252.8</v>
      </c>
      <c r="E94" s="34"/>
      <c r="F94" s="34"/>
      <c r="G94" s="27"/>
      <c r="H94" s="27"/>
      <c r="I94" s="24"/>
      <c r="J94" s="24"/>
      <c r="K94" s="27"/>
      <c r="L94" s="27"/>
      <c r="M94" s="35">
        <v>1018643.07</v>
      </c>
      <c r="N94" s="35">
        <f t="shared" si="16"/>
        <v>1018643.07</v>
      </c>
      <c r="O94" s="36">
        <f t="shared" si="17"/>
        <v>100</v>
      </c>
      <c r="P94" s="32" t="s">
        <v>191</v>
      </c>
      <c r="Q94" s="35">
        <v>769043.357</v>
      </c>
      <c r="R94" s="35">
        <v>769043.357</v>
      </c>
      <c r="S94" s="32">
        <f t="shared" si="18"/>
        <v>100</v>
      </c>
      <c r="T94" s="32" t="s">
        <v>196</v>
      </c>
    </row>
    <row r="95" spans="1:20" s="2" customFormat="1" ht="24" customHeight="1">
      <c r="A95" s="29" t="s">
        <v>72</v>
      </c>
      <c r="B95" s="14" t="s">
        <v>73</v>
      </c>
      <c r="C95" s="30">
        <f aca="true" t="shared" si="19" ref="C95:N95">C96+C102+C113</f>
        <v>20702.459999999995</v>
      </c>
      <c r="D95" s="30">
        <f t="shared" si="19"/>
        <v>20724.619999999995</v>
      </c>
      <c r="E95" s="31">
        <f t="shared" si="19"/>
        <v>82</v>
      </c>
      <c r="F95" s="31">
        <f t="shared" si="19"/>
        <v>76</v>
      </c>
      <c r="G95" s="30">
        <f t="shared" si="19"/>
        <v>767.8799999999999</v>
      </c>
      <c r="H95" s="30">
        <f t="shared" si="19"/>
        <v>643.1099999999999</v>
      </c>
      <c r="I95" s="31">
        <f t="shared" si="19"/>
        <v>67</v>
      </c>
      <c r="J95" s="31">
        <f t="shared" si="19"/>
        <v>61</v>
      </c>
      <c r="K95" s="30">
        <f t="shared" si="19"/>
        <v>637.0799999999999</v>
      </c>
      <c r="L95" s="30">
        <f t="shared" si="19"/>
        <v>522.1699999999998</v>
      </c>
      <c r="M95" s="31">
        <f t="shared" si="19"/>
        <v>11876731.7363198</v>
      </c>
      <c r="N95" s="31">
        <f t="shared" si="19"/>
        <v>11876731.7363198</v>
      </c>
      <c r="O95" s="31">
        <v>100</v>
      </c>
      <c r="P95" s="30"/>
      <c r="Q95" s="31">
        <f>Q96+Q102+Q113</f>
        <v>7721444.605871782</v>
      </c>
      <c r="R95" s="31">
        <f>R96+R102+R113</f>
        <v>7721444.605871782</v>
      </c>
      <c r="S95" s="31">
        <v>100</v>
      </c>
      <c r="T95" s="31"/>
    </row>
    <row r="96" spans="1:20" s="2" customFormat="1" ht="27" customHeight="1">
      <c r="A96" s="27">
        <v>1</v>
      </c>
      <c r="B96" s="15" t="s">
        <v>9</v>
      </c>
      <c r="C96" s="23">
        <f aca="true" t="shared" si="20" ref="C96:N96">SUM(C97:C101)</f>
        <v>18712.479999999996</v>
      </c>
      <c r="D96" s="23">
        <f t="shared" si="20"/>
        <v>18907.559999999994</v>
      </c>
      <c r="E96" s="23">
        <f t="shared" si="20"/>
        <v>0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4">
        <f t="shared" si="20"/>
        <v>10725268.1773198</v>
      </c>
      <c r="N96" s="24">
        <f t="shared" si="20"/>
        <v>10725268.1773198</v>
      </c>
      <c r="O96" s="24">
        <v>100</v>
      </c>
      <c r="P96" s="24"/>
      <c r="Q96" s="24">
        <f>SUM(Q97:Q101)</f>
        <v>7026557.092871781</v>
      </c>
      <c r="R96" s="24">
        <f>SUM(R97:R101)</f>
        <v>7026557.092871781</v>
      </c>
      <c r="S96" s="24">
        <v>100</v>
      </c>
      <c r="T96" s="24"/>
    </row>
    <row r="97" spans="1:20" s="2" customFormat="1" ht="51">
      <c r="A97" s="32" t="s">
        <v>219</v>
      </c>
      <c r="B97" s="16" t="s">
        <v>10</v>
      </c>
      <c r="C97" s="33">
        <v>8232</v>
      </c>
      <c r="D97" s="33">
        <v>8234.969999999998</v>
      </c>
      <c r="E97" s="33"/>
      <c r="F97" s="33"/>
      <c r="G97" s="33"/>
      <c r="H97" s="33"/>
      <c r="I97" s="33"/>
      <c r="J97" s="33"/>
      <c r="K97" s="33"/>
      <c r="L97" s="33"/>
      <c r="M97" s="35">
        <v>5890318.262882989</v>
      </c>
      <c r="N97" s="35">
        <f>M97</f>
        <v>5890318.262882989</v>
      </c>
      <c r="O97" s="36">
        <f>(N97/M97)*100</f>
        <v>100</v>
      </c>
      <c r="P97" s="32" t="s">
        <v>191</v>
      </c>
      <c r="Q97" s="35">
        <v>4272050.917378961</v>
      </c>
      <c r="R97" s="35">
        <f>Q97</f>
        <v>4272050.917378961</v>
      </c>
      <c r="S97" s="32">
        <f>(R97/Q97)*100</f>
        <v>100</v>
      </c>
      <c r="T97" s="32" t="s">
        <v>195</v>
      </c>
    </row>
    <row r="98" spans="1:20" s="2" customFormat="1" ht="51">
      <c r="A98" s="32" t="s">
        <v>221</v>
      </c>
      <c r="B98" s="16" t="s">
        <v>24</v>
      </c>
      <c r="C98" s="33">
        <v>9083.819999999996</v>
      </c>
      <c r="D98" s="33">
        <v>9083.819999999996</v>
      </c>
      <c r="E98" s="34"/>
      <c r="F98" s="34"/>
      <c r="G98" s="27"/>
      <c r="H98" s="27"/>
      <c r="I98" s="24"/>
      <c r="J98" s="24"/>
      <c r="K98" s="27"/>
      <c r="L98" s="27"/>
      <c r="M98" s="35">
        <v>3973476.164</v>
      </c>
      <c r="N98" s="35">
        <f>M98</f>
        <v>3973476.164</v>
      </c>
      <c r="O98" s="36">
        <f>(N98/M98)*100</f>
        <v>100</v>
      </c>
      <c r="P98" s="32" t="s">
        <v>191</v>
      </c>
      <c r="Q98" s="35">
        <v>2058526.241</v>
      </c>
      <c r="R98" s="35">
        <v>2058526.241</v>
      </c>
      <c r="S98" s="32">
        <f>(R98/Q98)*100</f>
        <v>100</v>
      </c>
      <c r="T98" s="32" t="s">
        <v>200</v>
      </c>
    </row>
    <row r="99" spans="1:20" s="2" customFormat="1" ht="51">
      <c r="A99" s="32" t="s">
        <v>222</v>
      </c>
      <c r="B99" s="16" t="s">
        <v>22</v>
      </c>
      <c r="C99" s="33">
        <v>5.26</v>
      </c>
      <c r="D99" s="33">
        <v>5.25</v>
      </c>
      <c r="E99" s="34"/>
      <c r="F99" s="34"/>
      <c r="G99" s="27"/>
      <c r="H99" s="27"/>
      <c r="I99" s="24"/>
      <c r="J99" s="24"/>
      <c r="K99" s="27"/>
      <c r="L99" s="27"/>
      <c r="M99" s="35">
        <v>3969.714455406958</v>
      </c>
      <c r="N99" s="35">
        <f>M99</f>
        <v>3969.714455406958</v>
      </c>
      <c r="O99" s="36">
        <f>(N99/M99)*100</f>
        <v>100</v>
      </c>
      <c r="P99" s="32" t="s">
        <v>191</v>
      </c>
      <c r="Q99" s="35">
        <v>2895.5005834888</v>
      </c>
      <c r="R99" s="35">
        <v>2895.5005834888</v>
      </c>
      <c r="S99" s="32">
        <f>(R99/Q99)*100</f>
        <v>100</v>
      </c>
      <c r="T99" s="32" t="s">
        <v>199</v>
      </c>
    </row>
    <row r="100" spans="1:20" s="2" customFormat="1" ht="51">
      <c r="A100" s="32" t="s">
        <v>227</v>
      </c>
      <c r="B100" s="16" t="s">
        <v>25</v>
      </c>
      <c r="C100" s="33">
        <v>1391.4000000000003</v>
      </c>
      <c r="D100" s="33">
        <v>1391.4000000000003</v>
      </c>
      <c r="E100" s="34"/>
      <c r="F100" s="34"/>
      <c r="G100" s="27"/>
      <c r="H100" s="27"/>
      <c r="I100" s="24"/>
      <c r="J100" s="24"/>
      <c r="K100" s="27"/>
      <c r="L100" s="27"/>
      <c r="M100" s="35">
        <v>857504.0359814037</v>
      </c>
      <c r="N100" s="35">
        <f>M100</f>
        <v>857504.0359814037</v>
      </c>
      <c r="O100" s="36">
        <f>(N100/M100)*100</f>
        <v>100</v>
      </c>
      <c r="P100" s="32" t="s">
        <v>191</v>
      </c>
      <c r="Q100" s="35">
        <v>629291.8329640462</v>
      </c>
      <c r="R100" s="35">
        <f>Q100</f>
        <v>629291.8329640462</v>
      </c>
      <c r="S100" s="32">
        <f>(R100/Q100)*100</f>
        <v>100</v>
      </c>
      <c r="T100" s="32" t="s">
        <v>199</v>
      </c>
    </row>
    <row r="101" spans="1:20" s="2" customFormat="1" ht="36.75" customHeight="1">
      <c r="A101" s="32" t="s">
        <v>228</v>
      </c>
      <c r="B101" s="16" t="s">
        <v>40</v>
      </c>
      <c r="C101" s="27"/>
      <c r="D101" s="33">
        <v>192.11999999999998</v>
      </c>
      <c r="E101" s="34"/>
      <c r="F101" s="34"/>
      <c r="G101" s="27"/>
      <c r="H101" s="27"/>
      <c r="I101" s="24"/>
      <c r="J101" s="24"/>
      <c r="K101" s="27"/>
      <c r="L101" s="27"/>
      <c r="M101" s="35"/>
      <c r="N101" s="35"/>
      <c r="O101" s="36"/>
      <c r="P101" s="32"/>
      <c r="Q101" s="35">
        <v>63792.60094528681</v>
      </c>
      <c r="R101" s="35">
        <v>63792.60094528681</v>
      </c>
      <c r="S101" s="32">
        <f>(R101/Q101)*100</f>
        <v>100</v>
      </c>
      <c r="T101" s="32" t="s">
        <v>204</v>
      </c>
    </row>
    <row r="102" spans="1:20" s="2" customFormat="1" ht="32.25" customHeight="1">
      <c r="A102" s="22">
        <v>2</v>
      </c>
      <c r="B102" s="17" t="s">
        <v>42</v>
      </c>
      <c r="C102" s="23">
        <f>SUM(C103:C112)</f>
        <v>1222.1000000000001</v>
      </c>
      <c r="D102" s="23">
        <f aca="true" t="shared" si="21" ref="D102:R102">SUM(D103:D112)</f>
        <v>1173.9500000000003</v>
      </c>
      <c r="E102" s="23">
        <f t="shared" si="21"/>
        <v>0</v>
      </c>
      <c r="F102" s="23">
        <f t="shared" si="21"/>
        <v>0</v>
      </c>
      <c r="G102" s="23">
        <f t="shared" si="21"/>
        <v>0</v>
      </c>
      <c r="H102" s="23">
        <f t="shared" si="21"/>
        <v>0</v>
      </c>
      <c r="I102" s="23">
        <f t="shared" si="21"/>
        <v>0</v>
      </c>
      <c r="J102" s="23">
        <f t="shared" si="21"/>
        <v>0</v>
      </c>
      <c r="K102" s="23">
        <f t="shared" si="21"/>
        <v>0</v>
      </c>
      <c r="L102" s="23">
        <f t="shared" si="21"/>
        <v>0</v>
      </c>
      <c r="M102" s="24">
        <f t="shared" si="21"/>
        <v>696581.805</v>
      </c>
      <c r="N102" s="24">
        <f t="shared" si="21"/>
        <v>696581.805</v>
      </c>
      <c r="O102" s="24">
        <v>100</v>
      </c>
      <c r="P102" s="24"/>
      <c r="Q102" s="24">
        <f t="shared" si="21"/>
        <v>431280.661</v>
      </c>
      <c r="R102" s="24">
        <f t="shared" si="21"/>
        <v>431280.661</v>
      </c>
      <c r="S102" s="24">
        <v>100</v>
      </c>
      <c r="T102" s="24"/>
    </row>
    <row r="103" spans="1:20" s="2" customFormat="1" ht="25.5">
      <c r="A103" s="37" t="s">
        <v>217</v>
      </c>
      <c r="B103" s="18" t="s">
        <v>74</v>
      </c>
      <c r="C103" s="33">
        <v>20.700000000000003</v>
      </c>
      <c r="D103" s="33">
        <v>17.87</v>
      </c>
      <c r="E103" s="34"/>
      <c r="F103" s="34"/>
      <c r="G103" s="27"/>
      <c r="H103" s="27"/>
      <c r="I103" s="24"/>
      <c r="J103" s="24"/>
      <c r="K103" s="27"/>
      <c r="L103" s="27"/>
      <c r="M103" s="35">
        <v>13294.583</v>
      </c>
      <c r="N103" s="35">
        <f aca="true" t="shared" si="22" ref="N103:N112">M103</f>
        <v>13294.583</v>
      </c>
      <c r="O103" s="36">
        <f t="shared" si="17"/>
        <v>100</v>
      </c>
      <c r="P103" s="32" t="s">
        <v>193</v>
      </c>
      <c r="Q103" s="35">
        <v>8386.934</v>
      </c>
      <c r="R103" s="35">
        <v>8386.934</v>
      </c>
      <c r="S103" s="32">
        <f t="shared" si="18"/>
        <v>100</v>
      </c>
      <c r="T103" s="32" t="s">
        <v>204</v>
      </c>
    </row>
    <row r="104" spans="1:20" s="2" customFormat="1" ht="25.5">
      <c r="A104" s="37" t="s">
        <v>218</v>
      </c>
      <c r="B104" s="18" t="s">
        <v>75</v>
      </c>
      <c r="C104" s="33">
        <v>8.7</v>
      </c>
      <c r="D104" s="33">
        <v>6.28</v>
      </c>
      <c r="E104" s="34"/>
      <c r="F104" s="34"/>
      <c r="G104" s="27"/>
      <c r="H104" s="27"/>
      <c r="I104" s="24"/>
      <c r="J104" s="24"/>
      <c r="K104" s="27"/>
      <c r="L104" s="27"/>
      <c r="M104" s="35">
        <v>6567.126</v>
      </c>
      <c r="N104" s="35">
        <f t="shared" si="22"/>
        <v>6567.126</v>
      </c>
      <c r="O104" s="36">
        <f t="shared" si="17"/>
        <v>100</v>
      </c>
      <c r="P104" s="32" t="s">
        <v>193</v>
      </c>
      <c r="Q104" s="35">
        <v>3463.57</v>
      </c>
      <c r="R104" s="35">
        <v>3463.57</v>
      </c>
      <c r="S104" s="32">
        <f t="shared" si="18"/>
        <v>100</v>
      </c>
      <c r="T104" s="32" t="s">
        <v>205</v>
      </c>
    </row>
    <row r="105" spans="1:20" s="2" customFormat="1" ht="25.5">
      <c r="A105" s="37" t="s">
        <v>223</v>
      </c>
      <c r="B105" s="18" t="s">
        <v>76</v>
      </c>
      <c r="C105" s="33">
        <v>212.88000000000002</v>
      </c>
      <c r="D105" s="33">
        <v>204.05000000000004</v>
      </c>
      <c r="E105" s="34"/>
      <c r="F105" s="34"/>
      <c r="G105" s="27"/>
      <c r="H105" s="27"/>
      <c r="I105" s="24"/>
      <c r="J105" s="24"/>
      <c r="K105" s="27"/>
      <c r="L105" s="27"/>
      <c r="M105" s="35">
        <v>147722.881</v>
      </c>
      <c r="N105" s="35">
        <f t="shared" si="22"/>
        <v>147722.881</v>
      </c>
      <c r="O105" s="36">
        <f t="shared" si="17"/>
        <v>100</v>
      </c>
      <c r="P105" s="32" t="s">
        <v>193</v>
      </c>
      <c r="Q105" s="35">
        <v>104069.168</v>
      </c>
      <c r="R105" s="35">
        <v>104069.168</v>
      </c>
      <c r="S105" s="32">
        <f t="shared" si="18"/>
        <v>100</v>
      </c>
      <c r="T105" s="32" t="s">
        <v>204</v>
      </c>
    </row>
    <row r="106" spans="1:20" s="2" customFormat="1" ht="51">
      <c r="A106" s="37" t="s">
        <v>224</v>
      </c>
      <c r="B106" s="18" t="s">
        <v>77</v>
      </c>
      <c r="C106" s="33">
        <v>34.99</v>
      </c>
      <c r="D106" s="33">
        <v>12.27</v>
      </c>
      <c r="E106" s="34"/>
      <c r="F106" s="34"/>
      <c r="G106" s="27"/>
      <c r="H106" s="27"/>
      <c r="I106" s="24"/>
      <c r="J106" s="24"/>
      <c r="K106" s="27"/>
      <c r="L106" s="27"/>
      <c r="M106" s="35">
        <v>23376.993</v>
      </c>
      <c r="N106" s="35">
        <f t="shared" si="22"/>
        <v>23376.993</v>
      </c>
      <c r="O106" s="36">
        <f t="shared" si="17"/>
        <v>100</v>
      </c>
      <c r="P106" s="32" t="s">
        <v>192</v>
      </c>
      <c r="Q106" s="35">
        <v>6070.892</v>
      </c>
      <c r="R106" s="35">
        <v>6070.892</v>
      </c>
      <c r="S106" s="32">
        <f t="shared" si="18"/>
        <v>100</v>
      </c>
      <c r="T106" s="32" t="s">
        <v>205</v>
      </c>
    </row>
    <row r="107" spans="1:20" s="2" customFormat="1" ht="25.5">
      <c r="A107" s="37" t="s">
        <v>232</v>
      </c>
      <c r="B107" s="18" t="s">
        <v>78</v>
      </c>
      <c r="C107" s="33">
        <v>4.96</v>
      </c>
      <c r="D107" s="33">
        <v>4.96</v>
      </c>
      <c r="E107" s="34"/>
      <c r="F107" s="34"/>
      <c r="G107" s="27"/>
      <c r="H107" s="27"/>
      <c r="I107" s="24"/>
      <c r="J107" s="24"/>
      <c r="K107" s="27"/>
      <c r="L107" s="27"/>
      <c r="M107" s="35">
        <v>8897.094</v>
      </c>
      <c r="N107" s="35">
        <f t="shared" si="22"/>
        <v>8897.094</v>
      </c>
      <c r="O107" s="36">
        <f t="shared" si="17"/>
        <v>100</v>
      </c>
      <c r="P107" s="32" t="s">
        <v>193</v>
      </c>
      <c r="Q107" s="35">
        <v>2397.955</v>
      </c>
      <c r="R107" s="35">
        <v>2397.955</v>
      </c>
      <c r="S107" s="32">
        <f t="shared" si="18"/>
        <v>100</v>
      </c>
      <c r="T107" s="32" t="s">
        <v>203</v>
      </c>
    </row>
    <row r="108" spans="1:20" s="2" customFormat="1" ht="25.5">
      <c r="A108" s="37" t="s">
        <v>233</v>
      </c>
      <c r="B108" s="18" t="s">
        <v>79</v>
      </c>
      <c r="C108" s="33">
        <v>17.12</v>
      </c>
      <c r="D108" s="33">
        <v>9.75</v>
      </c>
      <c r="E108" s="34"/>
      <c r="F108" s="34"/>
      <c r="G108" s="27"/>
      <c r="H108" s="27"/>
      <c r="I108" s="24"/>
      <c r="J108" s="24"/>
      <c r="K108" s="27"/>
      <c r="L108" s="27"/>
      <c r="M108" s="35">
        <v>11407.352</v>
      </c>
      <c r="N108" s="35">
        <f t="shared" si="22"/>
        <v>11407.352</v>
      </c>
      <c r="O108" s="36">
        <f t="shared" si="17"/>
        <v>100</v>
      </c>
      <c r="P108" s="32" t="s">
        <v>194</v>
      </c>
      <c r="Q108" s="35">
        <v>4713.723</v>
      </c>
      <c r="R108" s="35">
        <v>4713.723</v>
      </c>
      <c r="S108" s="32">
        <f t="shared" si="18"/>
        <v>100</v>
      </c>
      <c r="T108" s="32" t="s">
        <v>205</v>
      </c>
    </row>
    <row r="109" spans="1:20" s="2" customFormat="1" ht="25.5">
      <c r="A109" s="37" t="s">
        <v>234</v>
      </c>
      <c r="B109" s="18" t="s">
        <v>80</v>
      </c>
      <c r="C109" s="33">
        <v>54.99000000000001</v>
      </c>
      <c r="D109" s="33">
        <v>54.860000000000014</v>
      </c>
      <c r="E109" s="34"/>
      <c r="F109" s="34"/>
      <c r="G109" s="27"/>
      <c r="H109" s="27"/>
      <c r="I109" s="24"/>
      <c r="J109" s="24"/>
      <c r="K109" s="27"/>
      <c r="L109" s="27"/>
      <c r="M109" s="35">
        <v>36227.41</v>
      </c>
      <c r="N109" s="35">
        <f t="shared" si="22"/>
        <v>36227.41</v>
      </c>
      <c r="O109" s="36">
        <f t="shared" si="17"/>
        <v>100</v>
      </c>
      <c r="P109" s="32" t="s">
        <v>193</v>
      </c>
      <c r="Q109" s="35">
        <v>26522.545</v>
      </c>
      <c r="R109" s="35">
        <v>26522.545</v>
      </c>
      <c r="S109" s="32">
        <f t="shared" si="18"/>
        <v>100</v>
      </c>
      <c r="T109" s="32" t="s">
        <v>205</v>
      </c>
    </row>
    <row r="110" spans="1:20" s="2" customFormat="1" ht="25.5">
      <c r="A110" s="37" t="s">
        <v>235</v>
      </c>
      <c r="B110" s="18" t="s">
        <v>81</v>
      </c>
      <c r="C110" s="33">
        <v>41.35</v>
      </c>
      <c r="D110" s="33">
        <v>38.5</v>
      </c>
      <c r="E110" s="34"/>
      <c r="F110" s="34"/>
      <c r="G110" s="27"/>
      <c r="H110" s="27"/>
      <c r="I110" s="24"/>
      <c r="J110" s="24"/>
      <c r="K110" s="27"/>
      <c r="L110" s="27"/>
      <c r="M110" s="35">
        <v>27241.378</v>
      </c>
      <c r="N110" s="35">
        <f t="shared" si="22"/>
        <v>27241.378</v>
      </c>
      <c r="O110" s="36">
        <f t="shared" si="17"/>
        <v>100</v>
      </c>
      <c r="P110" s="32" t="s">
        <v>194</v>
      </c>
      <c r="Q110" s="35">
        <v>18613.161</v>
      </c>
      <c r="R110" s="35">
        <v>18613.161</v>
      </c>
      <c r="S110" s="32">
        <f t="shared" si="18"/>
        <v>100</v>
      </c>
      <c r="T110" s="32" t="s">
        <v>205</v>
      </c>
    </row>
    <row r="111" spans="1:20" s="2" customFormat="1" ht="51">
      <c r="A111" s="37" t="s">
        <v>236</v>
      </c>
      <c r="B111" s="18" t="s">
        <v>82</v>
      </c>
      <c r="C111" s="33">
        <v>720.5200000000001</v>
      </c>
      <c r="D111" s="33">
        <v>720.5200000000001</v>
      </c>
      <c r="E111" s="34"/>
      <c r="F111" s="34"/>
      <c r="G111" s="27"/>
      <c r="H111" s="27"/>
      <c r="I111" s="24"/>
      <c r="J111" s="24"/>
      <c r="K111" s="27"/>
      <c r="L111" s="27"/>
      <c r="M111" s="35">
        <v>374444.968</v>
      </c>
      <c r="N111" s="35">
        <f t="shared" si="22"/>
        <v>374444.968</v>
      </c>
      <c r="O111" s="36">
        <f t="shared" si="17"/>
        <v>100</v>
      </c>
      <c r="P111" s="32" t="s">
        <v>191</v>
      </c>
      <c r="Q111" s="35">
        <v>231310.497</v>
      </c>
      <c r="R111" s="35">
        <v>231310.497</v>
      </c>
      <c r="S111" s="32">
        <f t="shared" si="18"/>
        <v>100</v>
      </c>
      <c r="T111" s="32" t="s">
        <v>197</v>
      </c>
    </row>
    <row r="112" spans="1:20" s="2" customFormat="1" ht="51">
      <c r="A112" s="37" t="s">
        <v>237</v>
      </c>
      <c r="B112" s="18" t="s">
        <v>83</v>
      </c>
      <c r="C112" s="33">
        <v>105.89</v>
      </c>
      <c r="D112" s="33">
        <v>104.89</v>
      </c>
      <c r="E112" s="34"/>
      <c r="F112" s="34"/>
      <c r="G112" s="27"/>
      <c r="H112" s="27"/>
      <c r="I112" s="24"/>
      <c r="J112" s="24"/>
      <c r="K112" s="27"/>
      <c r="L112" s="27"/>
      <c r="M112" s="35">
        <v>47402.02</v>
      </c>
      <c r="N112" s="35">
        <f t="shared" si="22"/>
        <v>47402.02</v>
      </c>
      <c r="O112" s="36">
        <f t="shared" si="17"/>
        <v>100</v>
      </c>
      <c r="P112" s="32" t="s">
        <v>191</v>
      </c>
      <c r="Q112" s="35">
        <v>25732.216</v>
      </c>
      <c r="R112" s="35">
        <v>25732.216</v>
      </c>
      <c r="S112" s="32">
        <f t="shared" si="18"/>
        <v>100</v>
      </c>
      <c r="T112" s="32" t="s">
        <v>197</v>
      </c>
    </row>
    <row r="113" spans="1:20" s="2" customFormat="1" ht="44.25" customHeight="1">
      <c r="A113" s="22">
        <v>3</v>
      </c>
      <c r="B113" s="17" t="s">
        <v>137</v>
      </c>
      <c r="C113" s="23">
        <f>C114+C117+C120+C123+C126+C129</f>
        <v>767.8799999999999</v>
      </c>
      <c r="D113" s="23">
        <f aca="true" t="shared" si="23" ref="D113:R113">D114+D117+D120+D123+D126+D129</f>
        <v>643.1099999999999</v>
      </c>
      <c r="E113" s="24">
        <f t="shared" si="23"/>
        <v>82</v>
      </c>
      <c r="F113" s="24">
        <f t="shared" si="23"/>
        <v>76</v>
      </c>
      <c r="G113" s="23">
        <f t="shared" si="23"/>
        <v>767.8799999999999</v>
      </c>
      <c r="H113" s="23">
        <f t="shared" si="23"/>
        <v>643.1099999999999</v>
      </c>
      <c r="I113" s="24">
        <f t="shared" si="23"/>
        <v>67</v>
      </c>
      <c r="J113" s="24">
        <f t="shared" si="23"/>
        <v>61</v>
      </c>
      <c r="K113" s="23">
        <f t="shared" si="23"/>
        <v>637.0799999999999</v>
      </c>
      <c r="L113" s="23">
        <f t="shared" si="23"/>
        <v>522.1699999999998</v>
      </c>
      <c r="M113" s="24">
        <f t="shared" si="23"/>
        <v>454881.754</v>
      </c>
      <c r="N113" s="24">
        <f t="shared" si="23"/>
        <v>454881.754</v>
      </c>
      <c r="O113" s="24">
        <v>100</v>
      </c>
      <c r="P113" s="24"/>
      <c r="Q113" s="24">
        <f t="shared" si="23"/>
        <v>263606.852</v>
      </c>
      <c r="R113" s="24">
        <f t="shared" si="23"/>
        <v>263606.852</v>
      </c>
      <c r="S113" s="24">
        <v>100</v>
      </c>
      <c r="T113" s="24"/>
    </row>
    <row r="114" spans="1:20" s="3" customFormat="1" ht="24.75" customHeight="1">
      <c r="A114" s="22" t="s">
        <v>216</v>
      </c>
      <c r="B114" s="17" t="s">
        <v>152</v>
      </c>
      <c r="C114" s="38">
        <v>42.02</v>
      </c>
      <c r="D114" s="38">
        <v>36</v>
      </c>
      <c r="E114" s="39">
        <f>E115+E116</f>
        <v>4</v>
      </c>
      <c r="F114" s="39">
        <f>F115+F116</f>
        <v>4</v>
      </c>
      <c r="G114" s="38">
        <f>C114</f>
        <v>42.02</v>
      </c>
      <c r="H114" s="38">
        <f>D114</f>
        <v>36</v>
      </c>
      <c r="I114" s="39">
        <f>I115+I116</f>
        <v>4</v>
      </c>
      <c r="J114" s="39">
        <f>J115+J116</f>
        <v>4</v>
      </c>
      <c r="K114" s="38">
        <f>K115+K116</f>
        <v>42.02</v>
      </c>
      <c r="L114" s="38">
        <f>L115+L116</f>
        <v>36</v>
      </c>
      <c r="M114" s="39">
        <v>31718.464</v>
      </c>
      <c r="N114" s="24">
        <f>M114</f>
        <v>31718.464</v>
      </c>
      <c r="O114" s="34">
        <f>(N114/M114)*100</f>
        <v>100</v>
      </c>
      <c r="P114" s="53"/>
      <c r="Q114" s="39">
        <v>19854.861</v>
      </c>
      <c r="R114" s="39">
        <f>Q114</f>
        <v>19854.861</v>
      </c>
      <c r="S114" s="27">
        <f>(R114/Q114)*100</f>
        <v>100</v>
      </c>
      <c r="T114" s="53"/>
    </row>
    <row r="115" spans="1:20" s="4" customFormat="1" ht="22.5" customHeight="1">
      <c r="A115" s="40"/>
      <c r="B115" s="19" t="s">
        <v>185</v>
      </c>
      <c r="C115" s="43"/>
      <c r="D115" s="43"/>
      <c r="E115" s="42"/>
      <c r="F115" s="42"/>
      <c r="G115" s="43"/>
      <c r="H115" s="43"/>
      <c r="I115" s="42"/>
      <c r="J115" s="42"/>
      <c r="K115" s="41"/>
      <c r="L115" s="41"/>
      <c r="M115" s="43"/>
      <c r="N115" s="43"/>
      <c r="O115" s="44"/>
      <c r="P115" s="43"/>
      <c r="Q115" s="43"/>
      <c r="R115" s="43"/>
      <c r="S115" s="43"/>
      <c r="T115" s="43"/>
    </row>
    <row r="116" spans="1:20" s="4" customFormat="1" ht="25.5">
      <c r="A116" s="40"/>
      <c r="B116" s="19" t="s">
        <v>186</v>
      </c>
      <c r="C116" s="41">
        <v>42.02</v>
      </c>
      <c r="D116" s="41">
        <v>36</v>
      </c>
      <c r="E116" s="42">
        <v>4</v>
      </c>
      <c r="F116" s="42">
        <v>4</v>
      </c>
      <c r="G116" s="41">
        <v>42.02</v>
      </c>
      <c r="H116" s="41">
        <v>36</v>
      </c>
      <c r="I116" s="42">
        <f>E116</f>
        <v>4</v>
      </c>
      <c r="J116" s="42">
        <v>4</v>
      </c>
      <c r="K116" s="41">
        <v>42.02</v>
      </c>
      <c r="L116" s="41">
        <v>36</v>
      </c>
      <c r="M116" s="42">
        <v>31718.464</v>
      </c>
      <c r="N116" s="42">
        <v>31718.464</v>
      </c>
      <c r="O116" s="44">
        <v>100</v>
      </c>
      <c r="P116" s="43" t="s">
        <v>194</v>
      </c>
      <c r="Q116" s="42">
        <v>19854.861</v>
      </c>
      <c r="R116" s="42">
        <v>19854.861</v>
      </c>
      <c r="S116" s="43">
        <f>(R116/Q116)*100</f>
        <v>100</v>
      </c>
      <c r="T116" s="43" t="s">
        <v>203</v>
      </c>
    </row>
    <row r="117" spans="1:20" s="3" customFormat="1" ht="23.25" customHeight="1">
      <c r="A117" s="22" t="s">
        <v>220</v>
      </c>
      <c r="B117" s="17" t="s">
        <v>153</v>
      </c>
      <c r="C117" s="38">
        <v>26.79</v>
      </c>
      <c r="D117" s="38">
        <v>24.290000000000003</v>
      </c>
      <c r="E117" s="39">
        <f>E118+E119</f>
        <v>6</v>
      </c>
      <c r="F117" s="39">
        <f>F118+F119</f>
        <v>6</v>
      </c>
      <c r="G117" s="38">
        <f>C117</f>
        <v>26.79</v>
      </c>
      <c r="H117" s="38">
        <f>D117</f>
        <v>24.290000000000003</v>
      </c>
      <c r="I117" s="39">
        <f>I118+I119</f>
        <v>6</v>
      </c>
      <c r="J117" s="39">
        <f>J118+J119</f>
        <v>6</v>
      </c>
      <c r="K117" s="38">
        <f>K118+K119</f>
        <v>26.79</v>
      </c>
      <c r="L117" s="38">
        <f>L118+L119</f>
        <v>24.290000000000003</v>
      </c>
      <c r="M117" s="39">
        <v>12019.806</v>
      </c>
      <c r="N117" s="24">
        <f>M117</f>
        <v>12019.806</v>
      </c>
      <c r="O117" s="34">
        <f>(N117/M117)*100</f>
        <v>100</v>
      </c>
      <c r="P117" s="53"/>
      <c r="Q117" s="39">
        <v>11743.212</v>
      </c>
      <c r="R117" s="39">
        <f>Q117</f>
        <v>11743.212</v>
      </c>
      <c r="S117" s="27">
        <f>(R117/Q117)*100</f>
        <v>100</v>
      </c>
      <c r="T117" s="53"/>
    </row>
    <row r="118" spans="1:20" s="4" customFormat="1" ht="25.5">
      <c r="A118" s="40"/>
      <c r="B118" s="19" t="s">
        <v>185</v>
      </c>
      <c r="C118" s="41">
        <v>26.79</v>
      </c>
      <c r="D118" s="41">
        <v>24.290000000000003</v>
      </c>
      <c r="E118" s="42">
        <v>6</v>
      </c>
      <c r="F118" s="42">
        <v>6</v>
      </c>
      <c r="G118" s="41">
        <v>26.79</v>
      </c>
      <c r="H118" s="41">
        <v>24.290000000000003</v>
      </c>
      <c r="I118" s="42">
        <f>E118</f>
        <v>6</v>
      </c>
      <c r="J118" s="42">
        <f>F118</f>
        <v>6</v>
      </c>
      <c r="K118" s="41">
        <f>G118</f>
        <v>26.79</v>
      </c>
      <c r="L118" s="41">
        <f>H118</f>
        <v>24.290000000000003</v>
      </c>
      <c r="M118" s="42">
        <v>12019.806</v>
      </c>
      <c r="N118" s="42">
        <v>12019.806</v>
      </c>
      <c r="O118" s="44">
        <f>(N118/M118)*100</f>
        <v>100</v>
      </c>
      <c r="P118" s="43" t="s">
        <v>193</v>
      </c>
      <c r="Q118" s="42">
        <v>11743.212</v>
      </c>
      <c r="R118" s="42">
        <v>11743.212</v>
      </c>
      <c r="S118" s="43">
        <f>(R118/Q118)*100</f>
        <v>100</v>
      </c>
      <c r="T118" s="43" t="s">
        <v>203</v>
      </c>
    </row>
    <row r="119" spans="1:20" s="4" customFormat="1" ht="26.25" customHeight="1">
      <c r="A119" s="40"/>
      <c r="B119" s="19" t="s">
        <v>186</v>
      </c>
      <c r="C119" s="43"/>
      <c r="D119" s="43"/>
      <c r="E119" s="42"/>
      <c r="F119" s="42"/>
      <c r="G119" s="43"/>
      <c r="H119" s="43"/>
      <c r="I119" s="42">
        <f>E119</f>
        <v>0</v>
      </c>
      <c r="J119" s="42"/>
      <c r="K119" s="41"/>
      <c r="L119" s="41"/>
      <c r="M119" s="43"/>
      <c r="N119" s="43"/>
      <c r="O119" s="44"/>
      <c r="P119" s="43"/>
      <c r="Q119" s="43"/>
      <c r="R119" s="43"/>
      <c r="S119" s="27"/>
      <c r="T119" s="43"/>
    </row>
    <row r="120" spans="1:20" s="3" customFormat="1" ht="18.75" customHeight="1">
      <c r="A120" s="22" t="s">
        <v>239</v>
      </c>
      <c r="B120" s="17" t="s">
        <v>154</v>
      </c>
      <c r="C120" s="38">
        <v>34.910000000000004</v>
      </c>
      <c r="D120" s="38">
        <v>25.05</v>
      </c>
      <c r="E120" s="39">
        <f>E121+E122</f>
        <v>5</v>
      </c>
      <c r="F120" s="39">
        <f>F121+F122</f>
        <v>5</v>
      </c>
      <c r="G120" s="38">
        <f>C120</f>
        <v>34.910000000000004</v>
      </c>
      <c r="H120" s="38">
        <f>D120</f>
        <v>25.05</v>
      </c>
      <c r="I120" s="39"/>
      <c r="J120" s="39"/>
      <c r="K120" s="38"/>
      <c r="L120" s="38"/>
      <c r="M120" s="39">
        <v>24436.457</v>
      </c>
      <c r="N120" s="24">
        <f>M120</f>
        <v>24436.457</v>
      </c>
      <c r="O120" s="34">
        <f>(N120/M120)*100</f>
        <v>100</v>
      </c>
      <c r="P120" s="53"/>
      <c r="Q120" s="39">
        <v>12933.549</v>
      </c>
      <c r="R120" s="39">
        <f>Q120</f>
        <v>12933.549</v>
      </c>
      <c r="S120" s="27">
        <f>(R120/Q120)*100</f>
        <v>100</v>
      </c>
      <c r="T120" s="53"/>
    </row>
    <row r="121" spans="1:20" s="4" customFormat="1" ht="25.5">
      <c r="A121" s="40"/>
      <c r="B121" s="19" t="s">
        <v>185</v>
      </c>
      <c r="C121" s="41">
        <v>34.910000000000004</v>
      </c>
      <c r="D121" s="41">
        <v>25.05</v>
      </c>
      <c r="E121" s="42">
        <v>5</v>
      </c>
      <c r="F121" s="42">
        <v>5</v>
      </c>
      <c r="G121" s="41">
        <v>34.910000000000004</v>
      </c>
      <c r="H121" s="41">
        <v>25.05</v>
      </c>
      <c r="I121" s="42"/>
      <c r="J121" s="42"/>
      <c r="K121" s="41"/>
      <c r="L121" s="41"/>
      <c r="M121" s="42">
        <v>24436.457</v>
      </c>
      <c r="N121" s="42">
        <v>24436.457</v>
      </c>
      <c r="O121" s="34">
        <f>(N121/M121)*100</f>
        <v>100</v>
      </c>
      <c r="P121" s="43" t="s">
        <v>193</v>
      </c>
      <c r="Q121" s="42">
        <v>12933.549</v>
      </c>
      <c r="R121" s="42">
        <v>12933.549</v>
      </c>
      <c r="S121" s="42">
        <v>100</v>
      </c>
      <c r="T121" s="43" t="s">
        <v>203</v>
      </c>
    </row>
    <row r="122" spans="1:20" s="4" customFormat="1" ht="31.5" customHeight="1">
      <c r="A122" s="40"/>
      <c r="B122" s="19" t="s">
        <v>186</v>
      </c>
      <c r="C122" s="41"/>
      <c r="D122" s="41"/>
      <c r="E122" s="42"/>
      <c r="F122" s="42"/>
      <c r="G122" s="41"/>
      <c r="H122" s="41"/>
      <c r="I122" s="42"/>
      <c r="J122" s="42"/>
      <c r="K122" s="41"/>
      <c r="L122" s="41"/>
      <c r="M122" s="43"/>
      <c r="N122" s="43"/>
      <c r="O122" s="44"/>
      <c r="P122" s="43"/>
      <c r="Q122" s="43"/>
      <c r="R122" s="43"/>
      <c r="S122" s="43"/>
      <c r="T122" s="43"/>
    </row>
    <row r="123" spans="1:20" s="3" customFormat="1" ht="21.75" customHeight="1">
      <c r="A123" s="22" t="s">
        <v>240</v>
      </c>
      <c r="B123" s="17" t="s">
        <v>155</v>
      </c>
      <c r="C123" s="38">
        <v>5.66</v>
      </c>
      <c r="D123" s="38">
        <v>5.66</v>
      </c>
      <c r="E123" s="39">
        <f>E124+E125</f>
        <v>1</v>
      </c>
      <c r="F123" s="39">
        <f>F124+F125</f>
        <v>1</v>
      </c>
      <c r="G123" s="38">
        <f>C123</f>
        <v>5.66</v>
      </c>
      <c r="H123" s="38">
        <f>D123</f>
        <v>5.66</v>
      </c>
      <c r="I123" s="39">
        <f>I124+I125</f>
        <v>1</v>
      </c>
      <c r="J123" s="39">
        <f>J124+J125</f>
        <v>1</v>
      </c>
      <c r="K123" s="38">
        <f>K124+K125</f>
        <v>5.66</v>
      </c>
      <c r="L123" s="38">
        <f>L124+L125</f>
        <v>5.66</v>
      </c>
      <c r="M123" s="39">
        <v>3728.808</v>
      </c>
      <c r="N123" s="24">
        <f>M123</f>
        <v>3728.808</v>
      </c>
      <c r="O123" s="34">
        <f>(N123/M123)*100</f>
        <v>100</v>
      </c>
      <c r="P123" s="53"/>
      <c r="Q123" s="39">
        <v>2736.376</v>
      </c>
      <c r="R123" s="39">
        <f>Q123</f>
        <v>2736.376</v>
      </c>
      <c r="S123" s="27">
        <f>(R123/Q123)*100</f>
        <v>100</v>
      </c>
      <c r="T123" s="53"/>
    </row>
    <row r="124" spans="1:20" s="4" customFormat="1" ht="25.5">
      <c r="A124" s="40"/>
      <c r="B124" s="19" t="s">
        <v>185</v>
      </c>
      <c r="C124" s="41">
        <v>5.66</v>
      </c>
      <c r="D124" s="41">
        <v>5.66</v>
      </c>
      <c r="E124" s="42">
        <v>1</v>
      </c>
      <c r="F124" s="42">
        <v>1</v>
      </c>
      <c r="G124" s="43">
        <v>5.66</v>
      </c>
      <c r="H124" s="43">
        <v>5.66</v>
      </c>
      <c r="I124" s="42">
        <f>E124</f>
        <v>1</v>
      </c>
      <c r="J124" s="42">
        <f>F124</f>
        <v>1</v>
      </c>
      <c r="K124" s="41">
        <f>G124</f>
        <v>5.66</v>
      </c>
      <c r="L124" s="41">
        <f>H124</f>
        <v>5.66</v>
      </c>
      <c r="M124" s="42">
        <v>3728.808</v>
      </c>
      <c r="N124" s="42">
        <v>3728.808</v>
      </c>
      <c r="O124" s="44">
        <f>(N124/M124)*100</f>
        <v>100</v>
      </c>
      <c r="P124" s="43" t="s">
        <v>193</v>
      </c>
      <c r="Q124" s="42">
        <v>2736.376</v>
      </c>
      <c r="R124" s="42">
        <v>2736.376</v>
      </c>
      <c r="S124" s="43">
        <f>(R124/Q124)*100</f>
        <v>100</v>
      </c>
      <c r="T124" s="43" t="s">
        <v>203</v>
      </c>
    </row>
    <row r="125" spans="1:20" s="4" customFormat="1" ht="25.5">
      <c r="A125" s="40"/>
      <c r="B125" s="19" t="s">
        <v>186</v>
      </c>
      <c r="C125" s="43"/>
      <c r="D125" s="43"/>
      <c r="E125" s="42"/>
      <c r="F125" s="42"/>
      <c r="G125" s="43"/>
      <c r="H125" s="43"/>
      <c r="I125" s="42"/>
      <c r="J125" s="42"/>
      <c r="K125" s="41"/>
      <c r="L125" s="41"/>
      <c r="M125" s="43"/>
      <c r="N125" s="43"/>
      <c r="O125" s="44"/>
      <c r="P125" s="43"/>
      <c r="Q125" s="43"/>
      <c r="R125" s="43"/>
      <c r="S125" s="43"/>
      <c r="T125" s="43"/>
    </row>
    <row r="126" spans="1:20" s="3" customFormat="1" ht="26.25" customHeight="1">
      <c r="A126" s="22" t="s">
        <v>241</v>
      </c>
      <c r="B126" s="17" t="s">
        <v>156</v>
      </c>
      <c r="C126" s="38">
        <v>100.88999999999999</v>
      </c>
      <c r="D126" s="38">
        <v>100.88999999999999</v>
      </c>
      <c r="E126" s="39">
        <f>E127+E128</f>
        <v>12</v>
      </c>
      <c r="F126" s="39">
        <f>F127+F128</f>
        <v>12</v>
      </c>
      <c r="G126" s="38">
        <f>C126</f>
        <v>100.88999999999999</v>
      </c>
      <c r="H126" s="38">
        <f>D126</f>
        <v>100.88999999999999</v>
      </c>
      <c r="I126" s="39">
        <f>I127+I128</f>
        <v>2</v>
      </c>
      <c r="J126" s="39">
        <f>J127+J128</f>
        <v>2</v>
      </c>
      <c r="K126" s="38">
        <f>K127+K128</f>
        <v>5</v>
      </c>
      <c r="L126" s="38">
        <f>L127+L128</f>
        <v>5</v>
      </c>
      <c r="M126" s="39">
        <v>66466.328</v>
      </c>
      <c r="N126" s="24">
        <f>M126</f>
        <v>66466.328</v>
      </c>
      <c r="O126" s="34">
        <f>(N126/M126)*100</f>
        <v>100</v>
      </c>
      <c r="P126" s="53"/>
      <c r="Q126" s="39">
        <v>48776.15</v>
      </c>
      <c r="R126" s="39">
        <f>Q126</f>
        <v>48776.15</v>
      </c>
      <c r="S126" s="27">
        <f>(R126/Q126)*100</f>
        <v>100</v>
      </c>
      <c r="T126" s="53"/>
    </row>
    <row r="127" spans="1:20" s="4" customFormat="1" ht="25.5">
      <c r="A127" s="40"/>
      <c r="B127" s="19" t="s">
        <v>185</v>
      </c>
      <c r="C127" s="41">
        <v>100.88999999999999</v>
      </c>
      <c r="D127" s="41">
        <v>100.88999999999999</v>
      </c>
      <c r="E127" s="42">
        <v>12</v>
      </c>
      <c r="F127" s="42">
        <v>12</v>
      </c>
      <c r="G127" s="41">
        <v>100.88999999999999</v>
      </c>
      <c r="H127" s="41">
        <v>100.88999999999999</v>
      </c>
      <c r="I127" s="42">
        <v>2</v>
      </c>
      <c r="J127" s="42">
        <v>2</v>
      </c>
      <c r="K127" s="41">
        <v>5</v>
      </c>
      <c r="L127" s="41">
        <f>K127</f>
        <v>5</v>
      </c>
      <c r="M127" s="42">
        <v>66466.328</v>
      </c>
      <c r="N127" s="42">
        <v>66466.328</v>
      </c>
      <c r="O127" s="44">
        <f>(N127/M127)*100</f>
        <v>100</v>
      </c>
      <c r="P127" s="43" t="s">
        <v>193</v>
      </c>
      <c r="Q127" s="42">
        <v>48776.15</v>
      </c>
      <c r="R127" s="42">
        <v>48776.15</v>
      </c>
      <c r="S127" s="42">
        <v>100</v>
      </c>
      <c r="T127" s="43" t="s">
        <v>203</v>
      </c>
    </row>
    <row r="128" spans="1:20" s="4" customFormat="1" ht="25.5">
      <c r="A128" s="40"/>
      <c r="B128" s="19" t="s">
        <v>186</v>
      </c>
      <c r="C128" s="43"/>
      <c r="D128" s="43"/>
      <c r="E128" s="42"/>
      <c r="F128" s="42"/>
      <c r="G128" s="43"/>
      <c r="H128" s="43"/>
      <c r="I128" s="42"/>
      <c r="J128" s="42"/>
      <c r="K128" s="41"/>
      <c r="L128" s="41"/>
      <c r="M128" s="43"/>
      <c r="N128" s="43"/>
      <c r="O128" s="44"/>
      <c r="P128" s="43"/>
      <c r="Q128" s="43"/>
      <c r="R128" s="43"/>
      <c r="S128" s="43"/>
      <c r="T128" s="43"/>
    </row>
    <row r="129" spans="1:20" s="3" customFormat="1" ht="27" customHeight="1">
      <c r="A129" s="22" t="s">
        <v>242</v>
      </c>
      <c r="B129" s="17" t="s">
        <v>157</v>
      </c>
      <c r="C129" s="38">
        <v>557.6099999999999</v>
      </c>
      <c r="D129" s="38">
        <v>451.21999999999986</v>
      </c>
      <c r="E129" s="39">
        <f>E130+E131</f>
        <v>54</v>
      </c>
      <c r="F129" s="39">
        <f>F130+F131</f>
        <v>48</v>
      </c>
      <c r="G129" s="38">
        <f>C129</f>
        <v>557.6099999999999</v>
      </c>
      <c r="H129" s="38">
        <f>D129</f>
        <v>451.21999999999986</v>
      </c>
      <c r="I129" s="39">
        <f>I130+I131</f>
        <v>54</v>
      </c>
      <c r="J129" s="39">
        <f>J130+J131</f>
        <v>48</v>
      </c>
      <c r="K129" s="38">
        <f>K130+K131</f>
        <v>557.6099999999999</v>
      </c>
      <c r="L129" s="38">
        <f>L130+L131</f>
        <v>451.21999999999986</v>
      </c>
      <c r="M129" s="39">
        <v>316511.891</v>
      </c>
      <c r="N129" s="24">
        <f>M129</f>
        <v>316511.891</v>
      </c>
      <c r="O129" s="34">
        <f>(N129/M129)*100</f>
        <v>100</v>
      </c>
      <c r="P129" s="53"/>
      <c r="Q129" s="39">
        <v>167562.704</v>
      </c>
      <c r="R129" s="39">
        <f>Q129</f>
        <v>167562.704</v>
      </c>
      <c r="S129" s="27">
        <f>(R129/Q129)*100</f>
        <v>100</v>
      </c>
      <c r="T129" s="53"/>
    </row>
    <row r="130" spans="1:20" s="4" customFormat="1" ht="25.5">
      <c r="A130" s="40"/>
      <c r="B130" s="19" t="s">
        <v>185</v>
      </c>
      <c r="C130" s="41">
        <v>557.6099999999999</v>
      </c>
      <c r="D130" s="41">
        <v>451.21999999999986</v>
      </c>
      <c r="E130" s="44">
        <v>54</v>
      </c>
      <c r="F130" s="44">
        <v>48</v>
      </c>
      <c r="G130" s="43">
        <v>557.6099999999999</v>
      </c>
      <c r="H130" s="43">
        <v>451.21999999999986</v>
      </c>
      <c r="I130" s="42">
        <f>E130</f>
        <v>54</v>
      </c>
      <c r="J130" s="42">
        <f>F130</f>
        <v>48</v>
      </c>
      <c r="K130" s="41">
        <f>G130</f>
        <v>557.6099999999999</v>
      </c>
      <c r="L130" s="41">
        <f>H130</f>
        <v>451.21999999999986</v>
      </c>
      <c r="M130" s="42">
        <v>316511.891</v>
      </c>
      <c r="N130" s="42">
        <v>316511.891</v>
      </c>
      <c r="O130" s="42">
        <v>100</v>
      </c>
      <c r="P130" s="43" t="s">
        <v>207</v>
      </c>
      <c r="Q130" s="42">
        <v>167562.704</v>
      </c>
      <c r="R130" s="42">
        <v>167562.704</v>
      </c>
      <c r="S130" s="42">
        <v>100</v>
      </c>
      <c r="T130" s="43" t="s">
        <v>203</v>
      </c>
    </row>
    <row r="131" spans="1:20" s="4" customFormat="1" ht="25.5">
      <c r="A131" s="40"/>
      <c r="B131" s="19" t="s">
        <v>186</v>
      </c>
      <c r="C131" s="43"/>
      <c r="D131" s="43"/>
      <c r="E131" s="44"/>
      <c r="F131" s="44"/>
      <c r="G131" s="43"/>
      <c r="H131" s="43"/>
      <c r="I131" s="42"/>
      <c r="J131" s="42"/>
      <c r="K131" s="41"/>
      <c r="L131" s="41"/>
      <c r="M131" s="43"/>
      <c r="N131" s="43"/>
      <c r="O131" s="44"/>
      <c r="P131" s="43"/>
      <c r="Q131" s="43"/>
      <c r="R131" s="43"/>
      <c r="S131" s="43"/>
      <c r="T131" s="43"/>
    </row>
    <row r="132" spans="1:20" s="2" customFormat="1" ht="22.5" customHeight="1">
      <c r="A132" s="29" t="s">
        <v>84</v>
      </c>
      <c r="B132" s="14" t="s">
        <v>85</v>
      </c>
      <c r="C132" s="30">
        <f>C133+C139+C147</f>
        <v>56060.750000000015</v>
      </c>
      <c r="D132" s="30">
        <f aca="true" t="shared" si="24" ref="D132:R132">D133+D139+D147</f>
        <v>55773.60000000002</v>
      </c>
      <c r="E132" s="31">
        <f t="shared" si="24"/>
        <v>904</v>
      </c>
      <c r="F132" s="31">
        <f t="shared" si="24"/>
        <v>893</v>
      </c>
      <c r="G132" s="30">
        <f t="shared" si="24"/>
        <v>12205.48</v>
      </c>
      <c r="H132" s="30">
        <f t="shared" si="24"/>
        <v>11802.7</v>
      </c>
      <c r="I132" s="31">
        <f t="shared" si="24"/>
        <v>838</v>
      </c>
      <c r="J132" s="31">
        <f t="shared" si="24"/>
        <v>829</v>
      </c>
      <c r="K132" s="30">
        <f t="shared" si="24"/>
        <v>11612.439999999999</v>
      </c>
      <c r="L132" s="30">
        <f t="shared" si="24"/>
        <v>11237.999999999996</v>
      </c>
      <c r="M132" s="31">
        <f t="shared" si="24"/>
        <v>39557053.081001766</v>
      </c>
      <c r="N132" s="31">
        <f t="shared" si="24"/>
        <v>39557053.081001766</v>
      </c>
      <c r="O132" s="31">
        <v>100</v>
      </c>
      <c r="P132" s="30"/>
      <c r="Q132" s="31">
        <f t="shared" si="24"/>
        <v>29086995.66912449</v>
      </c>
      <c r="R132" s="31">
        <f t="shared" si="24"/>
        <v>29086995.66912449</v>
      </c>
      <c r="S132" s="31">
        <v>100</v>
      </c>
      <c r="T132" s="30"/>
    </row>
    <row r="133" spans="1:20" s="2" customFormat="1" ht="22.5" customHeight="1">
      <c r="A133" s="27">
        <v>1</v>
      </c>
      <c r="B133" s="15" t="s">
        <v>9</v>
      </c>
      <c r="C133" s="23">
        <f>SUM(C134:C138)</f>
        <v>41752.390000000014</v>
      </c>
      <c r="D133" s="23">
        <f aca="true" t="shared" si="25" ref="D133:R133">SUM(D134:D138)</f>
        <v>41925.15000000002</v>
      </c>
      <c r="E133" s="23">
        <f t="shared" si="25"/>
        <v>0</v>
      </c>
      <c r="F133" s="23">
        <f t="shared" si="25"/>
        <v>0</v>
      </c>
      <c r="G133" s="23">
        <f t="shared" si="25"/>
        <v>0</v>
      </c>
      <c r="H133" s="23">
        <f t="shared" si="25"/>
        <v>0</v>
      </c>
      <c r="I133" s="23">
        <f t="shared" si="25"/>
        <v>0</v>
      </c>
      <c r="J133" s="23">
        <f t="shared" si="25"/>
        <v>0</v>
      </c>
      <c r="K133" s="23">
        <f t="shared" si="25"/>
        <v>0</v>
      </c>
      <c r="L133" s="23">
        <f t="shared" si="25"/>
        <v>0</v>
      </c>
      <c r="M133" s="24">
        <f t="shared" si="25"/>
        <v>29634552.416001763</v>
      </c>
      <c r="N133" s="24">
        <f t="shared" si="25"/>
        <v>29634552.416001763</v>
      </c>
      <c r="O133" s="24">
        <v>100</v>
      </c>
      <c r="P133" s="23"/>
      <c r="Q133" s="24">
        <f t="shared" si="25"/>
        <v>22076295.572124492</v>
      </c>
      <c r="R133" s="24">
        <f t="shared" si="25"/>
        <v>22076295.572124492</v>
      </c>
      <c r="S133" s="24">
        <v>100</v>
      </c>
      <c r="T133" s="23"/>
    </row>
    <row r="134" spans="1:20" s="2" customFormat="1" ht="51">
      <c r="A134" s="32" t="s">
        <v>219</v>
      </c>
      <c r="B134" s="16" t="s">
        <v>15</v>
      </c>
      <c r="C134" s="33">
        <v>13045.630000000003</v>
      </c>
      <c r="D134" s="33">
        <v>12973.930000000006</v>
      </c>
      <c r="E134" s="34"/>
      <c r="F134" s="34"/>
      <c r="G134" s="27"/>
      <c r="H134" s="27"/>
      <c r="I134" s="24"/>
      <c r="J134" s="24"/>
      <c r="K134" s="27"/>
      <c r="L134" s="27"/>
      <c r="M134" s="35">
        <v>9649667.014</v>
      </c>
      <c r="N134" s="35">
        <f>M134</f>
        <v>9649667.014</v>
      </c>
      <c r="O134" s="36">
        <f>(N134/M134)*100</f>
        <v>100</v>
      </c>
      <c r="P134" s="32" t="s">
        <v>192</v>
      </c>
      <c r="Q134" s="35">
        <v>7080738.058</v>
      </c>
      <c r="R134" s="35">
        <v>7080738.058</v>
      </c>
      <c r="S134" s="32">
        <f>(R134/Q134)*100</f>
        <v>100</v>
      </c>
      <c r="T134" s="32" t="s">
        <v>195</v>
      </c>
    </row>
    <row r="135" spans="1:20" s="2" customFormat="1" ht="51">
      <c r="A135" s="32" t="s">
        <v>221</v>
      </c>
      <c r="B135" s="16" t="s">
        <v>20</v>
      </c>
      <c r="C135" s="33">
        <v>27389.08000000001</v>
      </c>
      <c r="D135" s="33">
        <v>27659.920000000016</v>
      </c>
      <c r="E135" s="34"/>
      <c r="F135" s="34"/>
      <c r="G135" s="27"/>
      <c r="H135" s="27"/>
      <c r="I135" s="24"/>
      <c r="J135" s="24"/>
      <c r="K135" s="27"/>
      <c r="L135" s="27"/>
      <c r="M135" s="35">
        <v>19141972.269</v>
      </c>
      <c r="N135" s="35">
        <f>M135</f>
        <v>19141972.269</v>
      </c>
      <c r="O135" s="36">
        <f>(N135/M135)*100</f>
        <v>100</v>
      </c>
      <c r="P135" s="32" t="s">
        <v>191</v>
      </c>
      <c r="Q135" s="35">
        <v>14384754.293</v>
      </c>
      <c r="R135" s="35">
        <v>14384754.293</v>
      </c>
      <c r="S135" s="32">
        <f>(R135/Q135)*100</f>
        <v>100</v>
      </c>
      <c r="T135" s="32" t="s">
        <v>196</v>
      </c>
    </row>
    <row r="136" spans="1:20" s="2" customFormat="1" ht="51">
      <c r="A136" s="32" t="s">
        <v>222</v>
      </c>
      <c r="B136" s="16" t="s">
        <v>25</v>
      </c>
      <c r="C136" s="33">
        <v>749.0499999999996</v>
      </c>
      <c r="D136" s="33">
        <v>749.0499999999996</v>
      </c>
      <c r="E136" s="34"/>
      <c r="F136" s="34"/>
      <c r="G136" s="27"/>
      <c r="H136" s="27"/>
      <c r="I136" s="24"/>
      <c r="J136" s="24"/>
      <c r="K136" s="27"/>
      <c r="L136" s="27"/>
      <c r="M136" s="35">
        <v>460438.07254800765</v>
      </c>
      <c r="N136" s="35">
        <f>M136</f>
        <v>460438.07254800765</v>
      </c>
      <c r="O136" s="36">
        <f>(N136/M136)*100</f>
        <v>100</v>
      </c>
      <c r="P136" s="32" t="s">
        <v>191</v>
      </c>
      <c r="Q136" s="35">
        <v>340834.3857236352</v>
      </c>
      <c r="R136" s="35">
        <f>Q136</f>
        <v>340834.3857236352</v>
      </c>
      <c r="S136" s="32">
        <f>(R136/Q136)*100</f>
        <v>100</v>
      </c>
      <c r="T136" s="32" t="s">
        <v>199</v>
      </c>
    </row>
    <row r="137" spans="1:20" s="2" customFormat="1" ht="51">
      <c r="A137" s="32" t="s">
        <v>227</v>
      </c>
      <c r="B137" s="16" t="s">
        <v>27</v>
      </c>
      <c r="C137" s="33">
        <v>523.9499999999998</v>
      </c>
      <c r="D137" s="33">
        <v>505.81999999999994</v>
      </c>
      <c r="E137" s="34"/>
      <c r="F137" s="34"/>
      <c r="G137" s="27"/>
      <c r="H137" s="27"/>
      <c r="I137" s="24"/>
      <c r="J137" s="24"/>
      <c r="K137" s="27"/>
      <c r="L137" s="27"/>
      <c r="M137" s="35">
        <v>352482.135453753</v>
      </c>
      <c r="N137" s="35">
        <f>M137</f>
        <v>352482.135453753</v>
      </c>
      <c r="O137" s="36">
        <f>(N137/M137)*100</f>
        <v>100</v>
      </c>
      <c r="P137" s="32" t="s">
        <v>191</v>
      </c>
      <c r="Q137" s="35">
        <v>251892.61740085683</v>
      </c>
      <c r="R137" s="35">
        <v>251892.61740085683</v>
      </c>
      <c r="S137" s="32">
        <f>(R137/Q137)*100</f>
        <v>100</v>
      </c>
      <c r="T137" s="32" t="s">
        <v>196</v>
      </c>
    </row>
    <row r="138" spans="1:20" s="2" customFormat="1" ht="51">
      <c r="A138" s="32" t="s">
        <v>228</v>
      </c>
      <c r="B138" s="16" t="s">
        <v>28</v>
      </c>
      <c r="C138" s="33">
        <v>44.68</v>
      </c>
      <c r="D138" s="33">
        <v>36.43</v>
      </c>
      <c r="E138" s="34"/>
      <c r="F138" s="34"/>
      <c r="G138" s="27"/>
      <c r="H138" s="27"/>
      <c r="I138" s="24"/>
      <c r="J138" s="24"/>
      <c r="K138" s="27"/>
      <c r="L138" s="27"/>
      <c r="M138" s="35">
        <v>29992.925</v>
      </c>
      <c r="N138" s="35">
        <f>M138</f>
        <v>29992.925</v>
      </c>
      <c r="O138" s="36">
        <f>(N138/M138)*100</f>
        <v>100</v>
      </c>
      <c r="P138" s="32" t="s">
        <v>193</v>
      </c>
      <c r="Q138" s="35">
        <v>18076.218</v>
      </c>
      <c r="R138" s="35">
        <v>18076.218</v>
      </c>
      <c r="S138" s="32">
        <f>(R138/Q138)*100</f>
        <v>100</v>
      </c>
      <c r="T138" s="32" t="s">
        <v>201</v>
      </c>
    </row>
    <row r="139" spans="1:20" s="2" customFormat="1" ht="29.25" customHeight="1">
      <c r="A139" s="22">
        <v>2</v>
      </c>
      <c r="B139" s="17" t="s">
        <v>42</v>
      </c>
      <c r="C139" s="23">
        <f>SUM(C140:C146)</f>
        <v>2102.8799999999997</v>
      </c>
      <c r="D139" s="23">
        <f aca="true" t="shared" si="26" ref="D139:R139">SUM(D140:D146)</f>
        <v>2045.7499999999995</v>
      </c>
      <c r="E139" s="23">
        <f t="shared" si="26"/>
        <v>0</v>
      </c>
      <c r="F139" s="23">
        <f t="shared" si="26"/>
        <v>0</v>
      </c>
      <c r="G139" s="23">
        <f t="shared" si="26"/>
        <v>0</v>
      </c>
      <c r="H139" s="23">
        <f t="shared" si="26"/>
        <v>0</v>
      </c>
      <c r="I139" s="23">
        <f t="shared" si="26"/>
        <v>0</v>
      </c>
      <c r="J139" s="23">
        <f t="shared" si="26"/>
        <v>0</v>
      </c>
      <c r="K139" s="23">
        <f t="shared" si="26"/>
        <v>0</v>
      </c>
      <c r="L139" s="23">
        <f t="shared" si="26"/>
        <v>0</v>
      </c>
      <c r="M139" s="24">
        <f t="shared" si="26"/>
        <v>1433177.4889999998</v>
      </c>
      <c r="N139" s="24">
        <f t="shared" si="26"/>
        <v>1433177.4889999998</v>
      </c>
      <c r="O139" s="24">
        <v>100</v>
      </c>
      <c r="P139" s="24"/>
      <c r="Q139" s="24">
        <f t="shared" si="26"/>
        <v>1031736.7829999999</v>
      </c>
      <c r="R139" s="24">
        <f t="shared" si="26"/>
        <v>1031736.7829999999</v>
      </c>
      <c r="S139" s="24">
        <v>100</v>
      </c>
      <c r="T139" s="24"/>
    </row>
    <row r="140" spans="1:20" s="2" customFormat="1" ht="51">
      <c r="A140" s="37" t="s">
        <v>217</v>
      </c>
      <c r="B140" s="18" t="s">
        <v>86</v>
      </c>
      <c r="C140" s="33">
        <v>212.43000000000004</v>
      </c>
      <c r="D140" s="33">
        <v>205.11</v>
      </c>
      <c r="E140" s="34"/>
      <c r="F140" s="34"/>
      <c r="G140" s="27"/>
      <c r="H140" s="27"/>
      <c r="I140" s="24"/>
      <c r="J140" s="24"/>
      <c r="K140" s="27"/>
      <c r="L140" s="27"/>
      <c r="M140" s="35">
        <v>145371.596</v>
      </c>
      <c r="N140" s="35">
        <f aca="true" t="shared" si="27" ref="N140:N146">M140</f>
        <v>145371.596</v>
      </c>
      <c r="O140" s="36">
        <f aca="true" t="shared" si="28" ref="O140:O146">(N140/M140)*100</f>
        <v>100</v>
      </c>
      <c r="P140" s="32" t="s">
        <v>192</v>
      </c>
      <c r="Q140" s="35">
        <v>103480.347</v>
      </c>
      <c r="R140" s="35">
        <v>103480.347</v>
      </c>
      <c r="S140" s="32">
        <f aca="true" t="shared" si="29" ref="S140:S146">(R140/Q140)*100</f>
        <v>100</v>
      </c>
      <c r="T140" s="32" t="s">
        <v>201</v>
      </c>
    </row>
    <row r="141" spans="1:20" s="2" customFormat="1" ht="51">
      <c r="A141" s="37" t="s">
        <v>218</v>
      </c>
      <c r="B141" s="18" t="s">
        <v>87</v>
      </c>
      <c r="C141" s="33">
        <v>394.18000000000006</v>
      </c>
      <c r="D141" s="33">
        <v>381.38</v>
      </c>
      <c r="E141" s="34"/>
      <c r="F141" s="34"/>
      <c r="G141" s="27"/>
      <c r="H141" s="27"/>
      <c r="I141" s="24"/>
      <c r="J141" s="24"/>
      <c r="K141" s="27"/>
      <c r="L141" s="27"/>
      <c r="M141" s="35">
        <v>267605.463</v>
      </c>
      <c r="N141" s="35">
        <f t="shared" si="27"/>
        <v>267605.463</v>
      </c>
      <c r="O141" s="36">
        <f t="shared" si="28"/>
        <v>100</v>
      </c>
      <c r="P141" s="32" t="s">
        <v>192</v>
      </c>
      <c r="Q141" s="35">
        <v>193251.506</v>
      </c>
      <c r="R141" s="35">
        <v>193251.506</v>
      </c>
      <c r="S141" s="32">
        <f t="shared" si="29"/>
        <v>100</v>
      </c>
      <c r="T141" s="32" t="s">
        <v>201</v>
      </c>
    </row>
    <row r="142" spans="1:20" s="2" customFormat="1" ht="51">
      <c r="A142" s="37" t="s">
        <v>223</v>
      </c>
      <c r="B142" s="18" t="s">
        <v>88</v>
      </c>
      <c r="C142" s="33">
        <v>410.7099999999999</v>
      </c>
      <c r="D142" s="33">
        <v>390.95</v>
      </c>
      <c r="E142" s="34"/>
      <c r="F142" s="34"/>
      <c r="G142" s="27"/>
      <c r="H142" s="27"/>
      <c r="I142" s="24"/>
      <c r="J142" s="24"/>
      <c r="K142" s="27"/>
      <c r="L142" s="27"/>
      <c r="M142" s="35">
        <v>274366.826</v>
      </c>
      <c r="N142" s="35">
        <f t="shared" si="27"/>
        <v>274366.826</v>
      </c>
      <c r="O142" s="36">
        <f t="shared" si="28"/>
        <v>100</v>
      </c>
      <c r="P142" s="32" t="s">
        <v>192</v>
      </c>
      <c r="Q142" s="35">
        <v>192235.012</v>
      </c>
      <c r="R142" s="35">
        <v>192235.012</v>
      </c>
      <c r="S142" s="32">
        <f t="shared" si="29"/>
        <v>100</v>
      </c>
      <c r="T142" s="32" t="s">
        <v>198</v>
      </c>
    </row>
    <row r="143" spans="1:20" s="2" customFormat="1" ht="51">
      <c r="A143" s="37" t="s">
        <v>224</v>
      </c>
      <c r="B143" s="18" t="s">
        <v>89</v>
      </c>
      <c r="C143" s="33">
        <v>59.64999999999999</v>
      </c>
      <c r="D143" s="33">
        <v>58.76999999999999</v>
      </c>
      <c r="E143" s="34"/>
      <c r="F143" s="34"/>
      <c r="G143" s="27"/>
      <c r="H143" s="27"/>
      <c r="I143" s="24"/>
      <c r="J143" s="24"/>
      <c r="K143" s="27"/>
      <c r="L143" s="27"/>
      <c r="M143" s="35">
        <v>40890.11</v>
      </c>
      <c r="N143" s="35">
        <f t="shared" si="27"/>
        <v>40890.11</v>
      </c>
      <c r="O143" s="36">
        <f t="shared" si="28"/>
        <v>100</v>
      </c>
      <c r="P143" s="32" t="s">
        <v>194</v>
      </c>
      <c r="Q143" s="35">
        <v>29839.203</v>
      </c>
      <c r="R143" s="35">
        <v>29839.203</v>
      </c>
      <c r="S143" s="32">
        <f t="shared" si="29"/>
        <v>100</v>
      </c>
      <c r="T143" s="32" t="s">
        <v>201</v>
      </c>
    </row>
    <row r="144" spans="1:20" s="2" customFormat="1" ht="51">
      <c r="A144" s="37" t="s">
        <v>232</v>
      </c>
      <c r="B144" s="18" t="s">
        <v>90</v>
      </c>
      <c r="C144" s="33">
        <v>918.1399999999998</v>
      </c>
      <c r="D144" s="33">
        <v>901.7699999999996</v>
      </c>
      <c r="E144" s="34"/>
      <c r="F144" s="34"/>
      <c r="G144" s="27"/>
      <c r="H144" s="27"/>
      <c r="I144" s="24"/>
      <c r="J144" s="24"/>
      <c r="K144" s="27"/>
      <c r="L144" s="27"/>
      <c r="M144" s="35">
        <v>633260.862</v>
      </c>
      <c r="N144" s="35">
        <f t="shared" si="27"/>
        <v>633260.862</v>
      </c>
      <c r="O144" s="36">
        <f t="shared" si="28"/>
        <v>100</v>
      </c>
      <c r="P144" s="32" t="s">
        <v>192</v>
      </c>
      <c r="Q144" s="35">
        <v>460115.675</v>
      </c>
      <c r="R144" s="35">
        <v>460115.675</v>
      </c>
      <c r="S144" s="32">
        <f t="shared" si="29"/>
        <v>100</v>
      </c>
      <c r="T144" s="32" t="s">
        <v>197</v>
      </c>
    </row>
    <row r="145" spans="1:20" s="2" customFormat="1" ht="51">
      <c r="A145" s="37" t="s">
        <v>233</v>
      </c>
      <c r="B145" s="18" t="s">
        <v>91</v>
      </c>
      <c r="C145" s="33">
        <v>73.82</v>
      </c>
      <c r="D145" s="33">
        <v>73.82</v>
      </c>
      <c r="E145" s="34"/>
      <c r="F145" s="34"/>
      <c r="G145" s="27"/>
      <c r="H145" s="27"/>
      <c r="I145" s="24"/>
      <c r="J145" s="24"/>
      <c r="K145" s="27"/>
      <c r="L145" s="27"/>
      <c r="M145" s="35">
        <v>48843.108</v>
      </c>
      <c r="N145" s="35">
        <f t="shared" si="27"/>
        <v>48843.108</v>
      </c>
      <c r="O145" s="36">
        <f t="shared" si="28"/>
        <v>100</v>
      </c>
      <c r="P145" s="32" t="s">
        <v>194</v>
      </c>
      <c r="Q145" s="35">
        <v>35908.325</v>
      </c>
      <c r="R145" s="35">
        <v>35908.325</v>
      </c>
      <c r="S145" s="32">
        <f t="shared" si="29"/>
        <v>100</v>
      </c>
      <c r="T145" s="32" t="s">
        <v>201</v>
      </c>
    </row>
    <row r="146" spans="1:20" s="2" customFormat="1" ht="51">
      <c r="A146" s="37" t="s">
        <v>234</v>
      </c>
      <c r="B146" s="18" t="s">
        <v>92</v>
      </c>
      <c r="C146" s="33">
        <v>33.95</v>
      </c>
      <c r="D146" s="33">
        <v>33.95</v>
      </c>
      <c r="E146" s="34"/>
      <c r="F146" s="34"/>
      <c r="G146" s="27"/>
      <c r="H146" s="27"/>
      <c r="I146" s="24"/>
      <c r="J146" s="24"/>
      <c r="K146" s="27"/>
      <c r="L146" s="27"/>
      <c r="M146" s="35">
        <v>22839.524</v>
      </c>
      <c r="N146" s="35">
        <f t="shared" si="27"/>
        <v>22839.524</v>
      </c>
      <c r="O146" s="36">
        <f t="shared" si="28"/>
        <v>100</v>
      </c>
      <c r="P146" s="32" t="s">
        <v>191</v>
      </c>
      <c r="Q146" s="35">
        <v>16906.715</v>
      </c>
      <c r="R146" s="35">
        <v>16906.715</v>
      </c>
      <c r="S146" s="32">
        <f t="shared" si="29"/>
        <v>100</v>
      </c>
      <c r="T146" s="32" t="s">
        <v>205</v>
      </c>
    </row>
    <row r="147" spans="1:20" s="2" customFormat="1" ht="42.75" customHeight="1">
      <c r="A147" s="22">
        <v>3</v>
      </c>
      <c r="B147" s="17" t="s">
        <v>137</v>
      </c>
      <c r="C147" s="23">
        <f>C148+C151+C154+C157+C160</f>
        <v>12205.48</v>
      </c>
      <c r="D147" s="23">
        <f aca="true" t="shared" si="30" ref="D147:R147">D148+D151+D154+D157+D160</f>
        <v>11802.7</v>
      </c>
      <c r="E147" s="24">
        <f t="shared" si="30"/>
        <v>904</v>
      </c>
      <c r="F147" s="24">
        <f t="shared" si="30"/>
        <v>893</v>
      </c>
      <c r="G147" s="23">
        <f t="shared" si="30"/>
        <v>12205.48</v>
      </c>
      <c r="H147" s="23">
        <f t="shared" si="30"/>
        <v>11802.7</v>
      </c>
      <c r="I147" s="24">
        <f t="shared" si="30"/>
        <v>838</v>
      </c>
      <c r="J147" s="24">
        <f t="shared" si="30"/>
        <v>829</v>
      </c>
      <c r="K147" s="23">
        <f t="shared" si="30"/>
        <v>11612.439999999999</v>
      </c>
      <c r="L147" s="23">
        <f t="shared" si="30"/>
        <v>11237.999999999996</v>
      </c>
      <c r="M147" s="24">
        <f t="shared" si="30"/>
        <v>8489323.176</v>
      </c>
      <c r="N147" s="24">
        <f t="shared" si="30"/>
        <v>8489323.176</v>
      </c>
      <c r="O147" s="24">
        <v>100</v>
      </c>
      <c r="P147" s="24"/>
      <c r="Q147" s="24">
        <f t="shared" si="30"/>
        <v>5978963.314</v>
      </c>
      <c r="R147" s="24">
        <f t="shared" si="30"/>
        <v>5978963.314</v>
      </c>
      <c r="S147" s="24">
        <v>100</v>
      </c>
      <c r="T147" s="23"/>
    </row>
    <row r="148" spans="1:20" s="3" customFormat="1" ht="24.75" customHeight="1">
      <c r="A148" s="22" t="s">
        <v>216</v>
      </c>
      <c r="B148" s="17" t="s">
        <v>147</v>
      </c>
      <c r="C148" s="38">
        <v>3038.259999999996</v>
      </c>
      <c r="D148" s="38">
        <v>3009.1799999999967</v>
      </c>
      <c r="E148" s="39">
        <f>E149+E150</f>
        <v>235</v>
      </c>
      <c r="F148" s="39">
        <f>F149+F150</f>
        <v>233</v>
      </c>
      <c r="G148" s="38">
        <f>C148</f>
        <v>3038.259999999996</v>
      </c>
      <c r="H148" s="38">
        <f>D148</f>
        <v>3009.1799999999967</v>
      </c>
      <c r="I148" s="39">
        <f>I149+I150</f>
        <v>234</v>
      </c>
      <c r="J148" s="39">
        <f>J149+J150</f>
        <v>232</v>
      </c>
      <c r="K148" s="38">
        <f>K149+K150</f>
        <v>3028.259999999996</v>
      </c>
      <c r="L148" s="38">
        <f>L149+L150</f>
        <v>2999.1799999999967</v>
      </c>
      <c r="M148" s="39">
        <v>2232487.685</v>
      </c>
      <c r="N148" s="24">
        <f>M148</f>
        <v>2232487.685</v>
      </c>
      <c r="O148" s="34">
        <f>(N148/M148)*100</f>
        <v>100</v>
      </c>
      <c r="P148" s="53"/>
      <c r="Q148" s="39">
        <v>1558897.88</v>
      </c>
      <c r="R148" s="49">
        <f>Q148</f>
        <v>1558897.88</v>
      </c>
      <c r="S148" s="27">
        <f>(R148/Q148)*100</f>
        <v>100</v>
      </c>
      <c r="T148" s="53"/>
    </row>
    <row r="149" spans="1:20" s="4" customFormat="1" ht="25.5">
      <c r="A149" s="40"/>
      <c r="B149" s="19" t="s">
        <v>185</v>
      </c>
      <c r="C149" s="41">
        <v>3038.259999999996</v>
      </c>
      <c r="D149" s="41">
        <v>3009.1799999999967</v>
      </c>
      <c r="E149" s="42">
        <v>235</v>
      </c>
      <c r="F149" s="42">
        <v>233</v>
      </c>
      <c r="G149" s="41">
        <v>3038.259999999996</v>
      </c>
      <c r="H149" s="41">
        <v>3009.1799999999967</v>
      </c>
      <c r="I149" s="42">
        <v>234</v>
      </c>
      <c r="J149" s="42">
        <v>232</v>
      </c>
      <c r="K149" s="41">
        <v>3028.259999999996</v>
      </c>
      <c r="L149" s="41">
        <v>2999.1799999999967</v>
      </c>
      <c r="M149" s="42">
        <v>2232487.685</v>
      </c>
      <c r="N149" s="42">
        <v>2232487.685</v>
      </c>
      <c r="O149" s="44">
        <v>100</v>
      </c>
      <c r="P149" s="43" t="s">
        <v>207</v>
      </c>
      <c r="Q149" s="42">
        <v>1558897.88</v>
      </c>
      <c r="R149" s="42">
        <v>1558897.88</v>
      </c>
      <c r="S149" s="50">
        <v>100</v>
      </c>
      <c r="T149" s="43" t="s">
        <v>203</v>
      </c>
    </row>
    <row r="150" spans="1:20" s="4" customFormat="1" ht="29.25" customHeight="1">
      <c r="A150" s="40"/>
      <c r="B150" s="19" t="s">
        <v>186</v>
      </c>
      <c r="C150" s="43"/>
      <c r="D150" s="43"/>
      <c r="E150" s="44"/>
      <c r="F150" s="44"/>
      <c r="G150" s="43"/>
      <c r="H150" s="43"/>
      <c r="I150" s="42"/>
      <c r="J150" s="42"/>
      <c r="K150" s="41"/>
      <c r="L150" s="41"/>
      <c r="M150" s="43"/>
      <c r="N150" s="43"/>
      <c r="O150" s="44"/>
      <c r="P150" s="43"/>
      <c r="Q150" s="43"/>
      <c r="R150" s="43"/>
      <c r="S150" s="43"/>
      <c r="T150" s="43"/>
    </row>
    <row r="151" spans="1:20" s="3" customFormat="1" ht="23.25" customHeight="1">
      <c r="A151" s="22" t="s">
        <v>220</v>
      </c>
      <c r="B151" s="17" t="s">
        <v>148</v>
      </c>
      <c r="C151" s="38">
        <v>1427.45</v>
      </c>
      <c r="D151" s="38">
        <v>1303.7600000000002</v>
      </c>
      <c r="E151" s="39">
        <f>E152+E153</f>
        <v>55</v>
      </c>
      <c r="F151" s="39">
        <f>F152+F153</f>
        <v>50</v>
      </c>
      <c r="G151" s="38">
        <f>C151</f>
        <v>1427.45</v>
      </c>
      <c r="H151" s="38">
        <f>D151</f>
        <v>1303.7600000000002</v>
      </c>
      <c r="I151" s="39">
        <f>I152+I153</f>
        <v>55</v>
      </c>
      <c r="J151" s="39">
        <f>J152+J153</f>
        <v>50</v>
      </c>
      <c r="K151" s="38">
        <f>K152+K153</f>
        <v>1427.45</v>
      </c>
      <c r="L151" s="38">
        <f>L152+L153</f>
        <v>1303.7600000000002</v>
      </c>
      <c r="M151" s="39">
        <v>963463.603</v>
      </c>
      <c r="N151" s="24">
        <f>M151</f>
        <v>963463.603</v>
      </c>
      <c r="O151" s="34">
        <f>(N151/M151)*100</f>
        <v>100</v>
      </c>
      <c r="P151" s="53"/>
      <c r="Q151" s="39">
        <v>643061.682</v>
      </c>
      <c r="R151" s="49">
        <f>Q151</f>
        <v>643061.682</v>
      </c>
      <c r="S151" s="27">
        <f>(R151/Q151)*100</f>
        <v>100</v>
      </c>
      <c r="T151" s="53"/>
    </row>
    <row r="152" spans="1:20" s="4" customFormat="1" ht="25.5">
      <c r="A152" s="40"/>
      <c r="B152" s="19" t="s">
        <v>185</v>
      </c>
      <c r="C152" s="41">
        <v>1427.45</v>
      </c>
      <c r="D152" s="41">
        <v>1303.7600000000002</v>
      </c>
      <c r="E152" s="42">
        <v>55</v>
      </c>
      <c r="F152" s="42">
        <v>50</v>
      </c>
      <c r="G152" s="41">
        <v>1427.45</v>
      </c>
      <c r="H152" s="41">
        <v>1303.7600000000002</v>
      </c>
      <c r="I152" s="42">
        <v>55</v>
      </c>
      <c r="J152" s="42">
        <v>50</v>
      </c>
      <c r="K152" s="41">
        <v>1427.45</v>
      </c>
      <c r="L152" s="41">
        <v>1303.7600000000002</v>
      </c>
      <c r="M152" s="42">
        <v>963463.603</v>
      </c>
      <c r="N152" s="42">
        <v>963463.603</v>
      </c>
      <c r="O152" s="44">
        <f>O151</f>
        <v>100</v>
      </c>
      <c r="P152" s="43" t="s">
        <v>207</v>
      </c>
      <c r="Q152" s="42">
        <v>643061.682</v>
      </c>
      <c r="R152" s="42">
        <v>643061.682</v>
      </c>
      <c r="S152" s="43">
        <f>S151</f>
        <v>100</v>
      </c>
      <c r="T152" s="43" t="s">
        <v>203</v>
      </c>
    </row>
    <row r="153" spans="1:20" s="4" customFormat="1" ht="31.5" customHeight="1">
      <c r="A153" s="40"/>
      <c r="B153" s="19" t="s">
        <v>186</v>
      </c>
      <c r="C153" s="43"/>
      <c r="D153" s="43"/>
      <c r="E153" s="44"/>
      <c r="F153" s="44"/>
      <c r="G153" s="43"/>
      <c r="H153" s="43"/>
      <c r="I153" s="42"/>
      <c r="J153" s="42"/>
      <c r="K153" s="41"/>
      <c r="L153" s="41"/>
      <c r="M153" s="43"/>
      <c r="N153" s="43"/>
      <c r="O153" s="44"/>
      <c r="P153" s="43"/>
      <c r="Q153" s="43"/>
      <c r="R153" s="43"/>
      <c r="S153" s="43"/>
      <c r="T153" s="43"/>
    </row>
    <row r="154" spans="1:20" s="3" customFormat="1" ht="22.5" customHeight="1">
      <c r="A154" s="22" t="s">
        <v>239</v>
      </c>
      <c r="B154" s="17" t="s">
        <v>149</v>
      </c>
      <c r="C154" s="38">
        <v>1420.0599999999997</v>
      </c>
      <c r="D154" s="38">
        <v>1330.5100000000007</v>
      </c>
      <c r="E154" s="39">
        <f>E155+E156</f>
        <v>158</v>
      </c>
      <c r="F154" s="39">
        <f>F155+F156</f>
        <v>154</v>
      </c>
      <c r="G154" s="38">
        <f>C154</f>
        <v>1420.0599999999997</v>
      </c>
      <c r="H154" s="38">
        <v>1330.5100000000007</v>
      </c>
      <c r="I154" s="39">
        <f>I155+I156</f>
        <v>100</v>
      </c>
      <c r="J154" s="39">
        <f>J155+J156</f>
        <v>98</v>
      </c>
      <c r="K154" s="38">
        <f>K155+K156</f>
        <v>937.46</v>
      </c>
      <c r="L154" s="38">
        <f>L155+L156</f>
        <v>876.25</v>
      </c>
      <c r="M154" s="39">
        <v>942981.976</v>
      </c>
      <c r="N154" s="24">
        <f>M154</f>
        <v>942981.976</v>
      </c>
      <c r="O154" s="34">
        <f>(N154/M154)*100</f>
        <v>100</v>
      </c>
      <c r="P154" s="53"/>
      <c r="Q154" s="39">
        <v>650590.086</v>
      </c>
      <c r="R154" s="39">
        <v>650590.086</v>
      </c>
      <c r="S154" s="27">
        <f>(R154/Q154)*100</f>
        <v>100</v>
      </c>
      <c r="T154" s="53"/>
    </row>
    <row r="155" spans="1:20" s="4" customFormat="1" ht="25.5">
      <c r="A155" s="40"/>
      <c r="B155" s="19" t="s">
        <v>185</v>
      </c>
      <c r="C155" s="41">
        <v>1420.0600000000006</v>
      </c>
      <c r="D155" s="41">
        <v>1330.5100000000007</v>
      </c>
      <c r="E155" s="42">
        <v>158</v>
      </c>
      <c r="F155" s="42">
        <v>154</v>
      </c>
      <c r="G155" s="41">
        <v>1420.0600000000006</v>
      </c>
      <c r="H155" s="41">
        <v>1330.5100000000007</v>
      </c>
      <c r="I155" s="42">
        <v>100</v>
      </c>
      <c r="J155" s="42">
        <v>98</v>
      </c>
      <c r="K155" s="41">
        <v>937.46</v>
      </c>
      <c r="L155" s="41">
        <v>876.25</v>
      </c>
      <c r="M155" s="42">
        <v>942981.976</v>
      </c>
      <c r="N155" s="42">
        <v>942981.976</v>
      </c>
      <c r="O155" s="44">
        <f>O154</f>
        <v>100</v>
      </c>
      <c r="P155" s="43" t="s">
        <v>207</v>
      </c>
      <c r="Q155" s="42">
        <v>650590.086</v>
      </c>
      <c r="R155" s="42">
        <v>650590.086</v>
      </c>
      <c r="S155" s="43">
        <f>S154</f>
        <v>100</v>
      </c>
      <c r="T155" s="43" t="s">
        <v>203</v>
      </c>
    </row>
    <row r="156" spans="1:20" s="4" customFormat="1" ht="29.25" customHeight="1">
      <c r="A156" s="40"/>
      <c r="B156" s="19" t="s">
        <v>186</v>
      </c>
      <c r="C156" s="43"/>
      <c r="D156" s="43"/>
      <c r="E156" s="44"/>
      <c r="F156" s="44"/>
      <c r="G156" s="43"/>
      <c r="H156" s="43"/>
      <c r="I156" s="42"/>
      <c r="J156" s="42"/>
      <c r="K156" s="41"/>
      <c r="L156" s="41"/>
      <c r="M156" s="43"/>
      <c r="N156" s="43"/>
      <c r="O156" s="44"/>
      <c r="P156" s="43"/>
      <c r="Q156" s="43"/>
      <c r="R156" s="43"/>
      <c r="S156" s="43"/>
      <c r="T156" s="43"/>
    </row>
    <row r="157" spans="1:20" s="3" customFormat="1" ht="25.5" customHeight="1">
      <c r="A157" s="22" t="s">
        <v>240</v>
      </c>
      <c r="B157" s="17" t="s">
        <v>150</v>
      </c>
      <c r="C157" s="38">
        <v>6097.710000000005</v>
      </c>
      <c r="D157" s="38">
        <v>5944.550000000003</v>
      </c>
      <c r="E157" s="39">
        <f>E158+E159</f>
        <v>429</v>
      </c>
      <c r="F157" s="39">
        <f>F158+F159</f>
        <v>429</v>
      </c>
      <c r="G157" s="38">
        <f>C157</f>
        <v>6097.710000000005</v>
      </c>
      <c r="H157" s="38">
        <f>D157</f>
        <v>5944.550000000003</v>
      </c>
      <c r="I157" s="39">
        <f>I158+I159</f>
        <v>422</v>
      </c>
      <c r="J157" s="39">
        <f>J158+J159</f>
        <v>422</v>
      </c>
      <c r="K157" s="38">
        <f>K158+K159</f>
        <v>5997.270000000001</v>
      </c>
      <c r="L157" s="38">
        <f>L158+L159</f>
        <v>5844.11</v>
      </c>
      <c r="M157" s="39">
        <v>4199496.103</v>
      </c>
      <c r="N157" s="24">
        <f>M157</f>
        <v>4199496.103</v>
      </c>
      <c r="O157" s="34">
        <f>(N157/M157)*100</f>
        <v>100</v>
      </c>
      <c r="P157" s="53"/>
      <c r="Q157" s="39">
        <v>3017369.583</v>
      </c>
      <c r="R157" s="49">
        <f>Q157</f>
        <v>3017369.583</v>
      </c>
      <c r="S157" s="27">
        <f>(R157/Q157)*100</f>
        <v>100</v>
      </c>
      <c r="T157" s="53"/>
    </row>
    <row r="158" spans="1:20" s="4" customFormat="1" ht="25.5">
      <c r="A158" s="40"/>
      <c r="B158" s="19" t="s">
        <v>185</v>
      </c>
      <c r="C158" s="41">
        <v>6097.710000000005</v>
      </c>
      <c r="D158" s="41">
        <v>5944.550000000003</v>
      </c>
      <c r="E158" s="42">
        <v>429</v>
      </c>
      <c r="F158" s="42">
        <v>429</v>
      </c>
      <c r="G158" s="41">
        <v>6097.710000000005</v>
      </c>
      <c r="H158" s="41">
        <v>5944.550000000003</v>
      </c>
      <c r="I158" s="42">
        <v>422</v>
      </c>
      <c r="J158" s="42">
        <v>422</v>
      </c>
      <c r="K158" s="41">
        <v>5997.270000000001</v>
      </c>
      <c r="L158" s="41">
        <v>5844.11</v>
      </c>
      <c r="M158" s="42">
        <v>4199496.103</v>
      </c>
      <c r="N158" s="42">
        <v>4199496.103</v>
      </c>
      <c r="O158" s="44">
        <f>O157</f>
        <v>100</v>
      </c>
      <c r="P158" s="43" t="s">
        <v>207</v>
      </c>
      <c r="Q158" s="42">
        <v>3017369.583</v>
      </c>
      <c r="R158" s="42">
        <v>3017369.583</v>
      </c>
      <c r="S158" s="43">
        <f>S157</f>
        <v>100</v>
      </c>
      <c r="T158" s="43" t="s">
        <v>203</v>
      </c>
    </row>
    <row r="159" spans="1:20" s="4" customFormat="1" ht="28.5" customHeight="1">
      <c r="A159" s="40"/>
      <c r="B159" s="19" t="s">
        <v>186</v>
      </c>
      <c r="C159" s="43"/>
      <c r="D159" s="43"/>
      <c r="E159" s="44"/>
      <c r="F159" s="44"/>
      <c r="G159" s="43"/>
      <c r="H159" s="43"/>
      <c r="I159" s="42"/>
      <c r="J159" s="42"/>
      <c r="K159" s="41"/>
      <c r="L159" s="41"/>
      <c r="M159" s="43"/>
      <c r="N159" s="43"/>
      <c r="O159" s="44"/>
      <c r="P159" s="43"/>
      <c r="Q159" s="43"/>
      <c r="R159" s="43"/>
      <c r="S159" s="43"/>
      <c r="T159" s="43"/>
    </row>
    <row r="160" spans="1:20" s="3" customFormat="1" ht="27" customHeight="1">
      <c r="A160" s="22" t="s">
        <v>241</v>
      </c>
      <c r="B160" s="17" t="s">
        <v>151</v>
      </c>
      <c r="C160" s="38">
        <v>221.99999999999997</v>
      </c>
      <c r="D160" s="38">
        <v>214.69999999999996</v>
      </c>
      <c r="E160" s="39">
        <f>E161+E162</f>
        <v>27</v>
      </c>
      <c r="F160" s="39">
        <f>F161+F162</f>
        <v>27</v>
      </c>
      <c r="G160" s="38">
        <f>C160</f>
        <v>221.99999999999997</v>
      </c>
      <c r="H160" s="38">
        <f>D160</f>
        <v>214.69999999999996</v>
      </c>
      <c r="I160" s="39">
        <f>I161+I162</f>
        <v>27</v>
      </c>
      <c r="J160" s="39">
        <f>J161+J162</f>
        <v>27</v>
      </c>
      <c r="K160" s="38">
        <f>K161+K162</f>
        <v>221.99999999999997</v>
      </c>
      <c r="L160" s="38">
        <f>L161+L162</f>
        <v>214.69999999999996</v>
      </c>
      <c r="M160" s="39">
        <v>150893.809</v>
      </c>
      <c r="N160" s="24">
        <f>M160</f>
        <v>150893.809</v>
      </c>
      <c r="O160" s="34">
        <f>(N160/M160)*100</f>
        <v>100</v>
      </c>
      <c r="P160" s="53"/>
      <c r="Q160" s="39">
        <v>109044.083</v>
      </c>
      <c r="R160" s="49">
        <f>Q160</f>
        <v>109044.083</v>
      </c>
      <c r="S160" s="27">
        <f>(R160/Q160)*100</f>
        <v>100</v>
      </c>
      <c r="T160" s="53"/>
    </row>
    <row r="161" spans="1:20" s="4" customFormat="1" ht="25.5">
      <c r="A161" s="40"/>
      <c r="B161" s="19" t="s">
        <v>185</v>
      </c>
      <c r="C161" s="41">
        <v>221.99999999999997</v>
      </c>
      <c r="D161" s="41">
        <v>214.69999999999996</v>
      </c>
      <c r="E161" s="42">
        <v>27</v>
      </c>
      <c r="F161" s="42">
        <v>27</v>
      </c>
      <c r="G161" s="41">
        <v>221.99999999999997</v>
      </c>
      <c r="H161" s="41">
        <v>214.69999999999996</v>
      </c>
      <c r="I161" s="42">
        <v>27</v>
      </c>
      <c r="J161" s="42">
        <v>27</v>
      </c>
      <c r="K161" s="41">
        <v>221.99999999999997</v>
      </c>
      <c r="L161" s="41">
        <v>214.69999999999996</v>
      </c>
      <c r="M161" s="42">
        <v>150893.809</v>
      </c>
      <c r="N161" s="42">
        <v>150893.809</v>
      </c>
      <c r="O161" s="44">
        <f>O160</f>
        <v>100</v>
      </c>
      <c r="P161" s="43" t="s">
        <v>193</v>
      </c>
      <c r="Q161" s="42">
        <v>109044.083</v>
      </c>
      <c r="R161" s="42">
        <v>109044.083</v>
      </c>
      <c r="S161" s="43">
        <f>S160</f>
        <v>100</v>
      </c>
      <c r="T161" s="43" t="s">
        <v>203</v>
      </c>
    </row>
    <row r="162" spans="1:20" s="4" customFormat="1" ht="25.5">
      <c r="A162" s="40"/>
      <c r="B162" s="19" t="s">
        <v>186</v>
      </c>
      <c r="C162" s="43"/>
      <c r="D162" s="43"/>
      <c r="E162" s="44"/>
      <c r="F162" s="44"/>
      <c r="G162" s="43"/>
      <c r="H162" s="43"/>
      <c r="I162" s="42"/>
      <c r="J162" s="42"/>
      <c r="K162" s="41"/>
      <c r="L162" s="41"/>
      <c r="M162" s="43"/>
      <c r="N162" s="43"/>
      <c r="O162" s="44"/>
      <c r="P162" s="43"/>
      <c r="Q162" s="43"/>
      <c r="R162" s="43"/>
      <c r="S162" s="43"/>
      <c r="T162" s="43"/>
    </row>
    <row r="163" spans="1:20" s="2" customFormat="1" ht="24.75" customHeight="1">
      <c r="A163" s="29" t="s">
        <v>93</v>
      </c>
      <c r="B163" s="14" t="s">
        <v>94</v>
      </c>
      <c r="C163" s="30">
        <f>C164+C173+C183</f>
        <v>96365.40029999996</v>
      </c>
      <c r="D163" s="30">
        <f aca="true" t="shared" si="31" ref="D163:R163">D164+D173+D183</f>
        <v>94161.52000000008</v>
      </c>
      <c r="E163" s="31">
        <f t="shared" si="31"/>
        <v>434</v>
      </c>
      <c r="F163" s="31">
        <f t="shared" si="31"/>
        <v>448</v>
      </c>
      <c r="G163" s="30">
        <f t="shared" si="31"/>
        <v>8650.919999999998</v>
      </c>
      <c r="H163" s="30">
        <f t="shared" si="31"/>
        <v>10300.129999999997</v>
      </c>
      <c r="I163" s="31">
        <f t="shared" si="31"/>
        <v>434</v>
      </c>
      <c r="J163" s="31">
        <f t="shared" si="31"/>
        <v>448</v>
      </c>
      <c r="K163" s="30">
        <f t="shared" si="31"/>
        <v>8650.92</v>
      </c>
      <c r="L163" s="30">
        <f t="shared" si="31"/>
        <v>10300.13</v>
      </c>
      <c r="M163" s="31">
        <f t="shared" si="31"/>
        <v>54459747.867000006</v>
      </c>
      <c r="N163" s="31">
        <f t="shared" si="31"/>
        <v>54459747.867000006</v>
      </c>
      <c r="O163" s="31">
        <v>100</v>
      </c>
      <c r="P163" s="30"/>
      <c r="Q163" s="31">
        <f t="shared" si="31"/>
        <v>46583911.88799999</v>
      </c>
      <c r="R163" s="31">
        <f t="shared" si="31"/>
        <v>46583911.88799999</v>
      </c>
      <c r="S163" s="31">
        <v>100</v>
      </c>
      <c r="T163" s="30"/>
    </row>
    <row r="164" spans="1:20" s="2" customFormat="1" ht="26.25" customHeight="1">
      <c r="A164" s="27">
        <v>1</v>
      </c>
      <c r="B164" s="15" t="s">
        <v>9</v>
      </c>
      <c r="C164" s="23">
        <f>SUM(C165:C172)</f>
        <v>76211.36029999996</v>
      </c>
      <c r="D164" s="23">
        <f aca="true" t="shared" si="32" ref="D164:R164">SUM(D165:D172)</f>
        <v>74101.99000000006</v>
      </c>
      <c r="E164" s="23">
        <f t="shared" si="32"/>
        <v>0</v>
      </c>
      <c r="F164" s="23">
        <f t="shared" si="32"/>
        <v>0</v>
      </c>
      <c r="G164" s="23">
        <f t="shared" si="32"/>
        <v>0</v>
      </c>
      <c r="H164" s="23">
        <f t="shared" si="32"/>
        <v>0</v>
      </c>
      <c r="I164" s="23">
        <f t="shared" si="32"/>
        <v>0</v>
      </c>
      <c r="J164" s="23">
        <f t="shared" si="32"/>
        <v>0</v>
      </c>
      <c r="K164" s="23">
        <f t="shared" si="32"/>
        <v>0</v>
      </c>
      <c r="L164" s="23">
        <f t="shared" si="32"/>
        <v>0</v>
      </c>
      <c r="M164" s="24">
        <f t="shared" si="32"/>
        <v>43232204.33100001</v>
      </c>
      <c r="N164" s="24">
        <f t="shared" si="32"/>
        <v>43232204.33100001</v>
      </c>
      <c r="O164" s="24">
        <v>100</v>
      </c>
      <c r="P164" s="24"/>
      <c r="Q164" s="24">
        <f t="shared" si="32"/>
        <v>35758363.26699999</v>
      </c>
      <c r="R164" s="24">
        <f t="shared" si="32"/>
        <v>35758363.26699999</v>
      </c>
      <c r="S164" s="24">
        <v>100</v>
      </c>
      <c r="T164" s="24"/>
    </row>
    <row r="165" spans="1:20" s="2" customFormat="1" ht="51">
      <c r="A165" s="32" t="s">
        <v>219</v>
      </c>
      <c r="B165" s="16" t="s">
        <v>16</v>
      </c>
      <c r="C165" s="33">
        <v>27833.939999999995</v>
      </c>
      <c r="D165" s="33">
        <v>27658.96000000005</v>
      </c>
      <c r="E165" s="34"/>
      <c r="F165" s="34"/>
      <c r="G165" s="27"/>
      <c r="H165" s="27"/>
      <c r="I165" s="24"/>
      <c r="J165" s="24"/>
      <c r="K165" s="27"/>
      <c r="L165" s="27"/>
      <c r="M165" s="35">
        <v>12396079.026</v>
      </c>
      <c r="N165" s="35">
        <f aca="true" t="shared" si="33" ref="N165:N172">M165</f>
        <v>12396079.026</v>
      </c>
      <c r="O165" s="36">
        <f aca="true" t="shared" si="34" ref="O165:O172">(N165/M165)*100</f>
        <v>100</v>
      </c>
      <c r="P165" s="32" t="s">
        <v>192</v>
      </c>
      <c r="Q165" s="35">
        <v>10633434.041</v>
      </c>
      <c r="R165" s="35">
        <v>10633434.041</v>
      </c>
      <c r="S165" s="32">
        <f aca="true" t="shared" si="35" ref="S165:S172">(R165/Q165)*100</f>
        <v>100</v>
      </c>
      <c r="T165" s="32" t="s">
        <v>196</v>
      </c>
    </row>
    <row r="166" spans="1:20" s="2" customFormat="1" ht="51">
      <c r="A166" s="32" t="s">
        <v>221</v>
      </c>
      <c r="B166" s="16" t="s">
        <v>19</v>
      </c>
      <c r="C166" s="33">
        <v>48198.59029999995</v>
      </c>
      <c r="D166" s="33">
        <v>46269.59000000001</v>
      </c>
      <c r="E166" s="34"/>
      <c r="F166" s="34"/>
      <c r="G166" s="27"/>
      <c r="H166" s="27"/>
      <c r="I166" s="24"/>
      <c r="J166" s="24"/>
      <c r="K166" s="27"/>
      <c r="L166" s="27"/>
      <c r="M166" s="35">
        <v>30704031.566</v>
      </c>
      <c r="N166" s="35">
        <f t="shared" si="33"/>
        <v>30704031.566</v>
      </c>
      <c r="O166" s="36">
        <f t="shared" si="34"/>
        <v>100</v>
      </c>
      <c r="P166" s="32" t="s">
        <v>191</v>
      </c>
      <c r="Q166" s="35">
        <v>25030258.001</v>
      </c>
      <c r="R166" s="35">
        <v>25030258.001</v>
      </c>
      <c r="S166" s="32">
        <f t="shared" si="35"/>
        <v>100</v>
      </c>
      <c r="T166" s="32" t="s">
        <v>198</v>
      </c>
    </row>
    <row r="167" spans="1:20" s="2" customFormat="1" ht="51">
      <c r="A167" s="32" t="s">
        <v>222</v>
      </c>
      <c r="B167" s="16" t="s">
        <v>33</v>
      </c>
      <c r="C167" s="33">
        <v>46.82</v>
      </c>
      <c r="D167" s="33">
        <v>45.68</v>
      </c>
      <c r="E167" s="34"/>
      <c r="F167" s="34"/>
      <c r="G167" s="27"/>
      <c r="H167" s="27"/>
      <c r="I167" s="24"/>
      <c r="J167" s="24"/>
      <c r="K167" s="27"/>
      <c r="L167" s="27"/>
      <c r="M167" s="35">
        <v>35055.332</v>
      </c>
      <c r="N167" s="35">
        <f t="shared" si="33"/>
        <v>35055.332</v>
      </c>
      <c r="O167" s="36">
        <f t="shared" si="34"/>
        <v>100</v>
      </c>
      <c r="P167" s="32" t="s">
        <v>193</v>
      </c>
      <c r="Q167" s="35">
        <v>25240.217</v>
      </c>
      <c r="R167" s="35">
        <v>25240.217</v>
      </c>
      <c r="S167" s="32">
        <f t="shared" si="35"/>
        <v>100</v>
      </c>
      <c r="T167" s="32" t="s">
        <v>201</v>
      </c>
    </row>
    <row r="168" spans="1:20" s="2" customFormat="1" ht="25.5">
      <c r="A168" s="32" t="s">
        <v>227</v>
      </c>
      <c r="B168" s="16" t="s">
        <v>34</v>
      </c>
      <c r="C168" s="33">
        <v>41.51</v>
      </c>
      <c r="D168" s="33">
        <v>41.51</v>
      </c>
      <c r="E168" s="34"/>
      <c r="F168" s="34"/>
      <c r="G168" s="27"/>
      <c r="H168" s="27"/>
      <c r="I168" s="24"/>
      <c r="J168" s="24"/>
      <c r="K168" s="27"/>
      <c r="L168" s="27"/>
      <c r="M168" s="35">
        <v>31079.599</v>
      </c>
      <c r="N168" s="35">
        <f t="shared" si="33"/>
        <v>31079.599</v>
      </c>
      <c r="O168" s="36">
        <f t="shared" si="34"/>
        <v>100</v>
      </c>
      <c r="P168" s="32" t="s">
        <v>193</v>
      </c>
      <c r="Q168" s="35">
        <v>22936.108</v>
      </c>
      <c r="R168" s="35">
        <v>22936.108</v>
      </c>
      <c r="S168" s="32">
        <f t="shared" si="35"/>
        <v>100</v>
      </c>
      <c r="T168" s="32" t="s">
        <v>202</v>
      </c>
    </row>
    <row r="169" spans="1:20" s="2" customFormat="1" ht="25.5">
      <c r="A169" s="32" t="s">
        <v>228</v>
      </c>
      <c r="B169" s="16" t="s">
        <v>35</v>
      </c>
      <c r="C169" s="33">
        <v>12.19</v>
      </c>
      <c r="D169" s="33">
        <v>12.19</v>
      </c>
      <c r="E169" s="34"/>
      <c r="F169" s="34"/>
      <c r="G169" s="27"/>
      <c r="H169" s="27"/>
      <c r="I169" s="24"/>
      <c r="J169" s="24"/>
      <c r="K169" s="27"/>
      <c r="L169" s="27"/>
      <c r="M169" s="35">
        <v>9126.965</v>
      </c>
      <c r="N169" s="35">
        <f t="shared" si="33"/>
        <v>9126.965</v>
      </c>
      <c r="O169" s="36">
        <f t="shared" si="34"/>
        <v>100</v>
      </c>
      <c r="P169" s="32" t="s">
        <v>193</v>
      </c>
      <c r="Q169" s="35">
        <v>6735.513</v>
      </c>
      <c r="R169" s="35">
        <v>6735.513</v>
      </c>
      <c r="S169" s="32">
        <f t="shared" si="35"/>
        <v>100</v>
      </c>
      <c r="T169" s="32" t="s">
        <v>203</v>
      </c>
    </row>
    <row r="170" spans="1:20" s="2" customFormat="1" ht="25.5">
      <c r="A170" s="32" t="s">
        <v>229</v>
      </c>
      <c r="B170" s="16" t="s">
        <v>37</v>
      </c>
      <c r="C170" s="33">
        <v>24.46</v>
      </c>
      <c r="D170" s="33">
        <v>24.460000000000004</v>
      </c>
      <c r="E170" s="34"/>
      <c r="F170" s="34"/>
      <c r="G170" s="27"/>
      <c r="H170" s="27"/>
      <c r="I170" s="24"/>
      <c r="J170" s="24"/>
      <c r="K170" s="27"/>
      <c r="L170" s="27"/>
      <c r="M170" s="35">
        <v>18313.828</v>
      </c>
      <c r="N170" s="35">
        <f t="shared" si="33"/>
        <v>18313.828</v>
      </c>
      <c r="O170" s="36">
        <f t="shared" si="34"/>
        <v>100</v>
      </c>
      <c r="P170" s="32" t="s">
        <v>193</v>
      </c>
      <c r="Q170" s="35">
        <v>13515.23</v>
      </c>
      <c r="R170" s="35">
        <v>13515.23</v>
      </c>
      <c r="S170" s="32">
        <f t="shared" si="35"/>
        <v>100</v>
      </c>
      <c r="T170" s="32" t="s">
        <v>204</v>
      </c>
    </row>
    <row r="171" spans="1:20" s="2" customFormat="1" ht="51">
      <c r="A171" s="32" t="s">
        <v>230</v>
      </c>
      <c r="B171" s="16" t="s">
        <v>38</v>
      </c>
      <c r="C171" s="33">
        <v>30.15</v>
      </c>
      <c r="D171" s="33">
        <v>28.299999999999997</v>
      </c>
      <c r="E171" s="34"/>
      <c r="F171" s="34"/>
      <c r="G171" s="27"/>
      <c r="H171" s="27"/>
      <c r="I171" s="24"/>
      <c r="J171" s="24"/>
      <c r="K171" s="27"/>
      <c r="L171" s="27"/>
      <c r="M171" s="35">
        <v>22574.076</v>
      </c>
      <c r="N171" s="35">
        <f t="shared" si="33"/>
        <v>22574.076</v>
      </c>
      <c r="O171" s="36">
        <f t="shared" si="34"/>
        <v>100</v>
      </c>
      <c r="P171" s="32" t="s">
        <v>193</v>
      </c>
      <c r="Q171" s="35">
        <v>15636.999</v>
      </c>
      <c r="R171" s="35">
        <v>15636.999</v>
      </c>
      <c r="S171" s="32">
        <f t="shared" si="35"/>
        <v>100</v>
      </c>
      <c r="T171" s="32" t="s">
        <v>201</v>
      </c>
    </row>
    <row r="172" spans="1:20" s="2" customFormat="1" ht="25.5">
      <c r="A172" s="32" t="s">
        <v>231</v>
      </c>
      <c r="B172" s="16" t="s">
        <v>39</v>
      </c>
      <c r="C172" s="33">
        <v>23.7</v>
      </c>
      <c r="D172" s="33">
        <v>21.300000000000004</v>
      </c>
      <c r="E172" s="34"/>
      <c r="F172" s="34"/>
      <c r="G172" s="27"/>
      <c r="H172" s="27"/>
      <c r="I172" s="24"/>
      <c r="J172" s="24"/>
      <c r="K172" s="27"/>
      <c r="L172" s="27"/>
      <c r="M172" s="35">
        <v>15943.939</v>
      </c>
      <c r="N172" s="35">
        <f t="shared" si="33"/>
        <v>15943.939</v>
      </c>
      <c r="O172" s="36">
        <f t="shared" si="34"/>
        <v>100</v>
      </c>
      <c r="P172" s="32" t="s">
        <v>193</v>
      </c>
      <c r="Q172" s="35">
        <v>10607.158</v>
      </c>
      <c r="R172" s="35">
        <v>10607.158</v>
      </c>
      <c r="S172" s="32">
        <f t="shared" si="35"/>
        <v>100</v>
      </c>
      <c r="T172" s="32" t="s">
        <v>202</v>
      </c>
    </row>
    <row r="173" spans="1:20" s="2" customFormat="1" ht="33" customHeight="1">
      <c r="A173" s="22">
        <v>2</v>
      </c>
      <c r="B173" s="17" t="s">
        <v>42</v>
      </c>
      <c r="C173" s="23">
        <f>SUM(C174:C182)</f>
        <v>11503.120000000008</v>
      </c>
      <c r="D173" s="23">
        <f aca="true" t="shared" si="36" ref="D173:R173">SUM(D174:D182)</f>
        <v>9759.400000000007</v>
      </c>
      <c r="E173" s="23">
        <f t="shared" si="36"/>
        <v>0</v>
      </c>
      <c r="F173" s="23">
        <f t="shared" si="36"/>
        <v>0</v>
      </c>
      <c r="G173" s="23">
        <f t="shared" si="36"/>
        <v>0</v>
      </c>
      <c r="H173" s="23">
        <f t="shared" si="36"/>
        <v>0</v>
      </c>
      <c r="I173" s="23">
        <f t="shared" si="36"/>
        <v>0</v>
      </c>
      <c r="J173" s="23">
        <f t="shared" si="36"/>
        <v>0</v>
      </c>
      <c r="K173" s="23">
        <f t="shared" si="36"/>
        <v>0</v>
      </c>
      <c r="L173" s="23">
        <f t="shared" si="36"/>
        <v>0</v>
      </c>
      <c r="M173" s="24">
        <f t="shared" si="36"/>
        <v>6331059.456000001</v>
      </c>
      <c r="N173" s="24">
        <f t="shared" si="36"/>
        <v>6331059.456000001</v>
      </c>
      <c r="O173" s="24">
        <v>100</v>
      </c>
      <c r="P173" s="23"/>
      <c r="Q173" s="24">
        <f t="shared" si="36"/>
        <v>5122896.949</v>
      </c>
      <c r="R173" s="24">
        <f t="shared" si="36"/>
        <v>5122896.949</v>
      </c>
      <c r="S173" s="24">
        <v>100</v>
      </c>
      <c r="T173" s="23"/>
    </row>
    <row r="174" spans="1:20" s="2" customFormat="1" ht="51">
      <c r="A174" s="37" t="s">
        <v>217</v>
      </c>
      <c r="B174" s="18" t="s">
        <v>95</v>
      </c>
      <c r="C174" s="33">
        <v>1171.4400000000005</v>
      </c>
      <c r="D174" s="33">
        <v>973.8300000000004</v>
      </c>
      <c r="E174" s="34"/>
      <c r="F174" s="34"/>
      <c r="G174" s="27"/>
      <c r="H174" s="27"/>
      <c r="I174" s="24"/>
      <c r="J174" s="24"/>
      <c r="K174" s="27"/>
      <c r="L174" s="27"/>
      <c r="M174" s="35">
        <v>881522.039</v>
      </c>
      <c r="N174" s="35">
        <f aca="true" t="shared" si="37" ref="N174:N182">M174</f>
        <v>881522.039</v>
      </c>
      <c r="O174" s="36">
        <f aca="true" t="shared" si="38" ref="O174:O182">(N174/M174)*100</f>
        <v>100</v>
      </c>
      <c r="P174" s="32" t="s">
        <v>191</v>
      </c>
      <c r="Q174" s="35">
        <v>542980.062</v>
      </c>
      <c r="R174" s="35">
        <v>542980.062</v>
      </c>
      <c r="S174" s="32">
        <f aca="true" t="shared" si="39" ref="S174:S182">(R174/Q174)*100</f>
        <v>100</v>
      </c>
      <c r="T174" s="32" t="s">
        <v>201</v>
      </c>
    </row>
    <row r="175" spans="1:20" s="2" customFormat="1" ht="51">
      <c r="A175" s="37" t="s">
        <v>218</v>
      </c>
      <c r="B175" s="18" t="s">
        <v>96</v>
      </c>
      <c r="C175" s="33">
        <v>2651.84</v>
      </c>
      <c r="D175" s="33">
        <v>1760.72</v>
      </c>
      <c r="E175" s="23"/>
      <c r="F175" s="34"/>
      <c r="G175" s="27"/>
      <c r="H175" s="27"/>
      <c r="I175" s="24"/>
      <c r="J175" s="24"/>
      <c r="K175" s="27"/>
      <c r="L175" s="27"/>
      <c r="M175" s="35">
        <v>2157306.63</v>
      </c>
      <c r="N175" s="35">
        <f t="shared" si="37"/>
        <v>2157306.63</v>
      </c>
      <c r="O175" s="36">
        <f t="shared" si="38"/>
        <v>100</v>
      </c>
      <c r="P175" s="32" t="s">
        <v>191</v>
      </c>
      <c r="Q175" s="35">
        <v>996280.465</v>
      </c>
      <c r="R175" s="35">
        <v>996280.465</v>
      </c>
      <c r="S175" s="32">
        <f t="shared" si="39"/>
        <v>100</v>
      </c>
      <c r="T175" s="32" t="s">
        <v>198</v>
      </c>
    </row>
    <row r="176" spans="1:20" s="2" customFormat="1" ht="51">
      <c r="A176" s="37" t="s">
        <v>223</v>
      </c>
      <c r="B176" s="18" t="s">
        <v>97</v>
      </c>
      <c r="C176" s="33">
        <v>53.8</v>
      </c>
      <c r="D176" s="33">
        <v>93.70000000000003</v>
      </c>
      <c r="E176" s="34"/>
      <c r="F176" s="34"/>
      <c r="G176" s="27"/>
      <c r="H176" s="27"/>
      <c r="I176" s="24"/>
      <c r="J176" s="24"/>
      <c r="K176" s="27"/>
      <c r="L176" s="27"/>
      <c r="M176" s="35">
        <v>40281.436</v>
      </c>
      <c r="N176" s="35">
        <f t="shared" si="37"/>
        <v>40281.436</v>
      </c>
      <c r="O176" s="36">
        <f t="shared" si="38"/>
        <v>100</v>
      </c>
      <c r="P176" s="32" t="s">
        <v>192</v>
      </c>
      <c r="Q176" s="35">
        <v>51773.458</v>
      </c>
      <c r="R176" s="35">
        <v>51773.458</v>
      </c>
      <c r="S176" s="32">
        <f t="shared" si="39"/>
        <v>100</v>
      </c>
      <c r="T176" s="32" t="s">
        <v>201</v>
      </c>
    </row>
    <row r="177" spans="1:20" s="2" customFormat="1" ht="51">
      <c r="A177" s="37" t="s">
        <v>224</v>
      </c>
      <c r="B177" s="18" t="s">
        <v>98</v>
      </c>
      <c r="C177" s="33">
        <v>1008.6000000000003</v>
      </c>
      <c r="D177" s="33">
        <v>607.66</v>
      </c>
      <c r="E177" s="34"/>
      <c r="F177" s="34"/>
      <c r="G177" s="27"/>
      <c r="H177" s="27"/>
      <c r="I177" s="24"/>
      <c r="J177" s="24"/>
      <c r="K177" s="27"/>
      <c r="L177" s="27"/>
      <c r="M177" s="35">
        <v>460588.138</v>
      </c>
      <c r="N177" s="35">
        <f t="shared" si="37"/>
        <v>460588.138</v>
      </c>
      <c r="O177" s="36">
        <f t="shared" si="38"/>
        <v>100</v>
      </c>
      <c r="P177" s="32" t="s">
        <v>191</v>
      </c>
      <c r="Q177" s="35">
        <v>170440.319</v>
      </c>
      <c r="R177" s="35">
        <v>170440.319</v>
      </c>
      <c r="S177" s="32">
        <f t="shared" si="39"/>
        <v>100</v>
      </c>
      <c r="T177" s="32" t="s">
        <v>202</v>
      </c>
    </row>
    <row r="178" spans="1:20" s="2" customFormat="1" ht="51">
      <c r="A178" s="37" t="s">
        <v>232</v>
      </c>
      <c r="B178" s="18" t="s">
        <v>99</v>
      </c>
      <c r="C178" s="33">
        <v>631.5799999999998</v>
      </c>
      <c r="D178" s="33">
        <v>624.5399999999997</v>
      </c>
      <c r="E178" s="34"/>
      <c r="F178" s="34"/>
      <c r="G178" s="27"/>
      <c r="H178" s="27"/>
      <c r="I178" s="24"/>
      <c r="J178" s="24"/>
      <c r="K178" s="27"/>
      <c r="L178" s="27"/>
      <c r="M178" s="35">
        <v>265317.918</v>
      </c>
      <c r="N178" s="35">
        <f t="shared" si="37"/>
        <v>265317.918</v>
      </c>
      <c r="O178" s="36">
        <f t="shared" si="38"/>
        <v>100</v>
      </c>
      <c r="P178" s="32" t="s">
        <v>191</v>
      </c>
      <c r="Q178" s="35">
        <v>381328.397</v>
      </c>
      <c r="R178" s="35">
        <v>381328.397</v>
      </c>
      <c r="S178" s="32">
        <f t="shared" si="39"/>
        <v>100</v>
      </c>
      <c r="T178" s="32" t="s">
        <v>205</v>
      </c>
    </row>
    <row r="179" spans="1:20" s="2" customFormat="1" ht="51">
      <c r="A179" s="37" t="s">
        <v>233</v>
      </c>
      <c r="B179" s="18" t="s">
        <v>100</v>
      </c>
      <c r="C179" s="33">
        <v>1992.1599999999994</v>
      </c>
      <c r="D179" s="33">
        <v>1990.1299999999994</v>
      </c>
      <c r="E179" s="34"/>
      <c r="F179" s="34"/>
      <c r="G179" s="27"/>
      <c r="H179" s="27"/>
      <c r="I179" s="24"/>
      <c r="J179" s="24"/>
      <c r="K179" s="27"/>
      <c r="L179" s="27"/>
      <c r="M179" s="35">
        <v>835144.761</v>
      </c>
      <c r="N179" s="35">
        <f t="shared" si="37"/>
        <v>835144.761</v>
      </c>
      <c r="O179" s="36">
        <f t="shared" si="38"/>
        <v>100</v>
      </c>
      <c r="P179" s="32" t="s">
        <v>192</v>
      </c>
      <c r="Q179" s="35">
        <v>884726.096</v>
      </c>
      <c r="R179" s="35">
        <v>884726.096</v>
      </c>
      <c r="S179" s="32">
        <f t="shared" si="39"/>
        <v>100</v>
      </c>
      <c r="T179" s="32" t="s">
        <v>205</v>
      </c>
    </row>
    <row r="180" spans="1:20" s="2" customFormat="1" ht="25.5">
      <c r="A180" s="37" t="s">
        <v>234</v>
      </c>
      <c r="B180" s="18" t="s">
        <v>101</v>
      </c>
      <c r="C180" s="33">
        <v>3512.4800000000087</v>
      </c>
      <c r="D180" s="33">
        <v>3508.7500000000086</v>
      </c>
      <c r="E180" s="34"/>
      <c r="F180" s="34"/>
      <c r="G180" s="27"/>
      <c r="H180" s="27"/>
      <c r="I180" s="24"/>
      <c r="J180" s="24"/>
      <c r="K180" s="27"/>
      <c r="L180" s="27"/>
      <c r="M180" s="35">
        <v>1472475.285</v>
      </c>
      <c r="N180" s="35">
        <f t="shared" si="37"/>
        <v>1472475.285</v>
      </c>
      <c r="O180" s="36">
        <f t="shared" si="38"/>
        <v>100</v>
      </c>
      <c r="P180" s="32" t="s">
        <v>193</v>
      </c>
      <c r="Q180" s="35">
        <v>2035136.727</v>
      </c>
      <c r="R180" s="35">
        <v>2035136.727</v>
      </c>
      <c r="S180" s="32">
        <f t="shared" si="39"/>
        <v>100</v>
      </c>
      <c r="T180" s="32" t="s">
        <v>202</v>
      </c>
    </row>
    <row r="181" spans="1:20" s="2" customFormat="1" ht="51">
      <c r="A181" s="37" t="s">
        <v>235</v>
      </c>
      <c r="B181" s="18" t="s">
        <v>102</v>
      </c>
      <c r="C181" s="33">
        <v>50.65</v>
      </c>
      <c r="D181" s="33">
        <v>50.65</v>
      </c>
      <c r="E181" s="34"/>
      <c r="F181" s="34"/>
      <c r="G181" s="27"/>
      <c r="H181" s="27"/>
      <c r="I181" s="24"/>
      <c r="J181" s="24"/>
      <c r="K181" s="27"/>
      <c r="L181" s="27"/>
      <c r="M181" s="35">
        <v>37922.951</v>
      </c>
      <c r="N181" s="35">
        <f t="shared" si="37"/>
        <v>37922.951</v>
      </c>
      <c r="O181" s="36">
        <f t="shared" si="38"/>
        <v>100</v>
      </c>
      <c r="P181" s="32" t="s">
        <v>193</v>
      </c>
      <c r="Q181" s="35">
        <v>27986.361</v>
      </c>
      <c r="R181" s="35">
        <v>27986.361</v>
      </c>
      <c r="S181" s="32">
        <f t="shared" si="39"/>
        <v>100</v>
      </c>
      <c r="T181" s="32" t="s">
        <v>201</v>
      </c>
    </row>
    <row r="182" spans="1:20" s="2" customFormat="1" ht="25.5">
      <c r="A182" s="37" t="s">
        <v>236</v>
      </c>
      <c r="B182" s="18" t="s">
        <v>103</v>
      </c>
      <c r="C182" s="33">
        <v>430.57</v>
      </c>
      <c r="D182" s="33">
        <v>149.41999999999996</v>
      </c>
      <c r="E182" s="34"/>
      <c r="F182" s="34"/>
      <c r="G182" s="27"/>
      <c r="H182" s="27"/>
      <c r="I182" s="24"/>
      <c r="J182" s="24"/>
      <c r="K182" s="27"/>
      <c r="L182" s="27"/>
      <c r="M182" s="35">
        <v>180500.298</v>
      </c>
      <c r="N182" s="35">
        <f t="shared" si="37"/>
        <v>180500.298</v>
      </c>
      <c r="O182" s="36">
        <f t="shared" si="38"/>
        <v>100</v>
      </c>
      <c r="P182" s="32" t="s">
        <v>193</v>
      </c>
      <c r="Q182" s="35">
        <v>32245.064</v>
      </c>
      <c r="R182" s="35">
        <v>32245.064</v>
      </c>
      <c r="S182" s="32">
        <f t="shared" si="39"/>
        <v>100</v>
      </c>
      <c r="T182" s="32" t="s">
        <v>205</v>
      </c>
    </row>
    <row r="183" spans="1:20" s="25" customFormat="1" ht="40.5" customHeight="1">
      <c r="A183" s="22">
        <v>3</v>
      </c>
      <c r="B183" s="17" t="s">
        <v>137</v>
      </c>
      <c r="C183" s="23">
        <f>C184+C187+C190+C193+C196+C199+C202</f>
        <v>8650.919999999998</v>
      </c>
      <c r="D183" s="23">
        <f aca="true" t="shared" si="40" ref="D183:R183">D184+D187+D190+D193+D196+D199+D202</f>
        <v>10300.129999999997</v>
      </c>
      <c r="E183" s="24">
        <f t="shared" si="40"/>
        <v>434</v>
      </c>
      <c r="F183" s="24">
        <f t="shared" si="40"/>
        <v>448</v>
      </c>
      <c r="G183" s="23">
        <f t="shared" si="40"/>
        <v>8650.919999999998</v>
      </c>
      <c r="H183" s="23">
        <f t="shared" si="40"/>
        <v>10300.129999999997</v>
      </c>
      <c r="I183" s="24">
        <f t="shared" si="40"/>
        <v>434</v>
      </c>
      <c r="J183" s="24">
        <f t="shared" si="40"/>
        <v>448</v>
      </c>
      <c r="K183" s="23">
        <f t="shared" si="40"/>
        <v>8650.92</v>
      </c>
      <c r="L183" s="23">
        <f t="shared" si="40"/>
        <v>10300.13</v>
      </c>
      <c r="M183" s="24">
        <f t="shared" si="40"/>
        <v>4896484.08</v>
      </c>
      <c r="N183" s="24">
        <f t="shared" si="40"/>
        <v>4896484.08</v>
      </c>
      <c r="O183" s="24">
        <v>100</v>
      </c>
      <c r="P183" s="23"/>
      <c r="Q183" s="24">
        <f t="shared" si="40"/>
        <v>5702651.672</v>
      </c>
      <c r="R183" s="24">
        <f t="shared" si="40"/>
        <v>5702651.672</v>
      </c>
      <c r="S183" s="24">
        <v>100</v>
      </c>
      <c r="T183" s="23"/>
    </row>
    <row r="184" spans="1:20" s="3" customFormat="1" ht="24.75" customHeight="1">
      <c r="A184" s="22" t="s">
        <v>216</v>
      </c>
      <c r="B184" s="17" t="s">
        <v>158</v>
      </c>
      <c r="C184" s="38">
        <v>3463.8999999999996</v>
      </c>
      <c r="D184" s="38">
        <v>3531.27</v>
      </c>
      <c r="E184" s="39">
        <f>E185+E186</f>
        <v>189</v>
      </c>
      <c r="F184" s="39">
        <f>F185+F186</f>
        <v>193</v>
      </c>
      <c r="G184" s="38">
        <f>C184</f>
        <v>3463.8999999999996</v>
      </c>
      <c r="H184" s="38">
        <f>D184</f>
        <v>3531.27</v>
      </c>
      <c r="I184" s="39">
        <f>I185+I186</f>
        <v>189</v>
      </c>
      <c r="J184" s="39">
        <f>J185+J186</f>
        <v>193</v>
      </c>
      <c r="K184" s="38">
        <f>K185+K186</f>
        <v>3463.8999999999996</v>
      </c>
      <c r="L184" s="38">
        <f>L185+L186</f>
        <v>3531.27</v>
      </c>
      <c r="M184" s="39">
        <v>2268926.913</v>
      </c>
      <c r="N184" s="24">
        <f>M184</f>
        <v>2268926.913</v>
      </c>
      <c r="O184" s="34">
        <f>(N184/M184)*100</f>
        <v>100</v>
      </c>
      <c r="P184" s="53"/>
      <c r="Q184" s="39">
        <v>1935410.732</v>
      </c>
      <c r="R184" s="49">
        <f>Q184</f>
        <v>1935410.732</v>
      </c>
      <c r="S184" s="27">
        <f>(R184/Q184)*100</f>
        <v>100</v>
      </c>
      <c r="T184" s="53"/>
    </row>
    <row r="185" spans="1:20" s="4" customFormat="1" ht="25.5">
      <c r="A185" s="40"/>
      <c r="B185" s="19" t="s">
        <v>185</v>
      </c>
      <c r="C185" s="41">
        <v>3463.8999999999996</v>
      </c>
      <c r="D185" s="41">
        <v>3531.27</v>
      </c>
      <c r="E185" s="42">
        <v>189</v>
      </c>
      <c r="F185" s="42">
        <v>193</v>
      </c>
      <c r="G185" s="41">
        <v>3463.8999999999996</v>
      </c>
      <c r="H185" s="41">
        <v>3531.27</v>
      </c>
      <c r="I185" s="42">
        <v>189</v>
      </c>
      <c r="J185" s="42">
        <v>193</v>
      </c>
      <c r="K185" s="41">
        <v>3463.8999999999996</v>
      </c>
      <c r="L185" s="41">
        <v>3531.27</v>
      </c>
      <c r="M185" s="42">
        <v>2268926.913</v>
      </c>
      <c r="N185" s="42">
        <v>2268926.913</v>
      </c>
      <c r="O185" s="44"/>
      <c r="P185" s="43" t="s">
        <v>207</v>
      </c>
      <c r="Q185" s="42">
        <v>1935410.732</v>
      </c>
      <c r="R185" s="42">
        <v>1935410.732</v>
      </c>
      <c r="S185" s="42">
        <v>100</v>
      </c>
      <c r="T185" s="43" t="s">
        <v>203</v>
      </c>
    </row>
    <row r="186" spans="1:20" s="4" customFormat="1" ht="33" customHeight="1">
      <c r="A186" s="40"/>
      <c r="B186" s="19" t="s">
        <v>186</v>
      </c>
      <c r="C186" s="43"/>
      <c r="D186" s="43"/>
      <c r="E186" s="44"/>
      <c r="F186" s="44"/>
      <c r="G186" s="43"/>
      <c r="H186" s="43"/>
      <c r="I186" s="42"/>
      <c r="J186" s="42"/>
      <c r="K186" s="41"/>
      <c r="L186" s="41"/>
      <c r="M186" s="43"/>
      <c r="N186" s="43"/>
      <c r="O186" s="44"/>
      <c r="P186" s="43"/>
      <c r="Q186" s="43"/>
      <c r="R186" s="43"/>
      <c r="S186" s="43"/>
      <c r="T186" s="43"/>
    </row>
    <row r="187" spans="1:20" s="3" customFormat="1" ht="24.75" customHeight="1">
      <c r="A187" s="22" t="s">
        <v>220</v>
      </c>
      <c r="B187" s="17" t="s">
        <v>159</v>
      </c>
      <c r="C187" s="38">
        <v>972.4000000000004</v>
      </c>
      <c r="D187" s="38">
        <v>972.4000000000004</v>
      </c>
      <c r="E187" s="39">
        <v>99</v>
      </c>
      <c r="F187" s="39">
        <f>F188+F189</f>
        <v>99</v>
      </c>
      <c r="G187" s="38">
        <f>C187</f>
        <v>972.4000000000004</v>
      </c>
      <c r="H187" s="38">
        <f>D187</f>
        <v>972.4000000000004</v>
      </c>
      <c r="I187" s="39">
        <v>99</v>
      </c>
      <c r="J187" s="39">
        <f>J188+J189</f>
        <v>99</v>
      </c>
      <c r="K187" s="38">
        <f>K188+K189</f>
        <v>972.4000000000004</v>
      </c>
      <c r="L187" s="38">
        <f>L188+L189</f>
        <v>972.4000000000004</v>
      </c>
      <c r="M187" s="39">
        <v>728060.757</v>
      </c>
      <c r="N187" s="24">
        <f>M187</f>
        <v>728060.757</v>
      </c>
      <c r="O187" s="34">
        <f>(N187/M187)*100</f>
        <v>100</v>
      </c>
      <c r="P187" s="53"/>
      <c r="Q187" s="39">
        <v>537293.928</v>
      </c>
      <c r="R187" s="49">
        <f>Q187</f>
        <v>537293.928</v>
      </c>
      <c r="S187" s="27">
        <f>(R187/Q187)*100</f>
        <v>100</v>
      </c>
      <c r="T187" s="53"/>
    </row>
    <row r="188" spans="1:20" s="4" customFormat="1" ht="25.5">
      <c r="A188" s="40"/>
      <c r="B188" s="19" t="s">
        <v>185</v>
      </c>
      <c r="C188" s="41">
        <v>972.4000000000004</v>
      </c>
      <c r="D188" s="41">
        <v>972.4000000000004</v>
      </c>
      <c r="E188" s="42">
        <v>99</v>
      </c>
      <c r="F188" s="42">
        <v>99</v>
      </c>
      <c r="G188" s="41">
        <v>972.4000000000004</v>
      </c>
      <c r="H188" s="41">
        <v>972.4000000000004</v>
      </c>
      <c r="I188" s="42">
        <v>99</v>
      </c>
      <c r="J188" s="42">
        <v>99</v>
      </c>
      <c r="K188" s="41">
        <v>972.4000000000004</v>
      </c>
      <c r="L188" s="41">
        <v>972.4000000000004</v>
      </c>
      <c r="M188" s="42">
        <v>728060.757</v>
      </c>
      <c r="N188" s="42">
        <v>728060.757</v>
      </c>
      <c r="O188" s="42">
        <v>100</v>
      </c>
      <c r="P188" s="43" t="s">
        <v>207</v>
      </c>
      <c r="Q188" s="42">
        <v>537293.928</v>
      </c>
      <c r="R188" s="42">
        <v>537293.928</v>
      </c>
      <c r="S188" s="42">
        <v>100</v>
      </c>
      <c r="T188" s="43" t="s">
        <v>203</v>
      </c>
    </row>
    <row r="189" spans="1:20" s="4" customFormat="1" ht="25.5">
      <c r="A189" s="40"/>
      <c r="B189" s="19" t="s">
        <v>186</v>
      </c>
      <c r="C189" s="43"/>
      <c r="D189" s="43"/>
      <c r="E189" s="44"/>
      <c r="F189" s="44"/>
      <c r="G189" s="43"/>
      <c r="H189" s="43"/>
      <c r="I189" s="42"/>
      <c r="J189" s="42"/>
      <c r="K189" s="41"/>
      <c r="L189" s="41"/>
      <c r="M189" s="43"/>
      <c r="N189" s="43"/>
      <c r="O189" s="44"/>
      <c r="P189" s="43"/>
      <c r="Q189" s="43"/>
      <c r="R189" s="43"/>
      <c r="S189" s="43"/>
      <c r="T189" s="43"/>
    </row>
    <row r="190" spans="1:20" s="3" customFormat="1" ht="22.5" customHeight="1">
      <c r="A190" s="22" t="s">
        <v>239</v>
      </c>
      <c r="B190" s="17" t="s">
        <v>160</v>
      </c>
      <c r="C190" s="38">
        <v>118.65</v>
      </c>
      <c r="D190" s="38">
        <v>118.65</v>
      </c>
      <c r="E190" s="39">
        <f>E191+E192</f>
        <v>16</v>
      </c>
      <c r="F190" s="39">
        <f>F191+F192</f>
        <v>16</v>
      </c>
      <c r="G190" s="38">
        <f>C190</f>
        <v>118.65</v>
      </c>
      <c r="H190" s="38">
        <f>D190</f>
        <v>118.65</v>
      </c>
      <c r="I190" s="39">
        <f>I191+I192</f>
        <v>16</v>
      </c>
      <c r="J190" s="39">
        <f>J191+J192</f>
        <v>16</v>
      </c>
      <c r="K190" s="38">
        <f>K191+K192</f>
        <v>118.65</v>
      </c>
      <c r="L190" s="38">
        <f>L191+L192</f>
        <v>118.65</v>
      </c>
      <c r="M190" s="39">
        <v>49739.555</v>
      </c>
      <c r="N190" s="24">
        <f>M190</f>
        <v>49739.555</v>
      </c>
      <c r="O190" s="34">
        <f>(N190/M190)*100</f>
        <v>100</v>
      </c>
      <c r="P190" s="53"/>
      <c r="Q190" s="39">
        <v>72292.358</v>
      </c>
      <c r="R190" s="49">
        <f>Q190</f>
        <v>72292.358</v>
      </c>
      <c r="S190" s="27">
        <f>(R190/Q190)*100</f>
        <v>100</v>
      </c>
      <c r="T190" s="53"/>
    </row>
    <row r="191" spans="1:20" s="4" customFormat="1" ht="25.5">
      <c r="A191" s="40"/>
      <c r="B191" s="19" t="s">
        <v>185</v>
      </c>
      <c r="C191" s="41">
        <v>118.65</v>
      </c>
      <c r="D191" s="41">
        <v>118.65</v>
      </c>
      <c r="E191" s="42">
        <v>16</v>
      </c>
      <c r="F191" s="42">
        <v>16</v>
      </c>
      <c r="G191" s="41">
        <v>118.65</v>
      </c>
      <c r="H191" s="41">
        <v>118.65</v>
      </c>
      <c r="I191" s="42">
        <f>E191</f>
        <v>16</v>
      </c>
      <c r="J191" s="42">
        <f>F191</f>
        <v>16</v>
      </c>
      <c r="K191" s="41">
        <v>118.65</v>
      </c>
      <c r="L191" s="41">
        <v>118.65</v>
      </c>
      <c r="M191" s="42">
        <v>49739.555</v>
      </c>
      <c r="N191" s="42">
        <v>49739.555</v>
      </c>
      <c r="O191" s="44">
        <f>O190</f>
        <v>100</v>
      </c>
      <c r="P191" s="43" t="s">
        <v>207</v>
      </c>
      <c r="Q191" s="44">
        <f>Q190</f>
        <v>72292.358</v>
      </c>
      <c r="R191" s="44">
        <f>R190</f>
        <v>72292.358</v>
      </c>
      <c r="S191" s="44">
        <f>S190</f>
        <v>100</v>
      </c>
      <c r="T191" s="43" t="s">
        <v>203</v>
      </c>
    </row>
    <row r="192" spans="1:20" s="4" customFormat="1" ht="25.5">
      <c r="A192" s="40"/>
      <c r="B192" s="19" t="s">
        <v>186</v>
      </c>
      <c r="C192" s="43"/>
      <c r="D192" s="43"/>
      <c r="E192" s="44"/>
      <c r="F192" s="44"/>
      <c r="G192" s="43"/>
      <c r="H192" s="43"/>
      <c r="I192" s="42"/>
      <c r="J192" s="42"/>
      <c r="K192" s="41"/>
      <c r="L192" s="41"/>
      <c r="M192" s="43"/>
      <c r="N192" s="43"/>
      <c r="O192" s="44"/>
      <c r="P192" s="43"/>
      <c r="Q192" s="43"/>
      <c r="R192" s="43"/>
      <c r="S192" s="43"/>
      <c r="T192" s="43"/>
    </row>
    <row r="193" spans="1:20" s="3" customFormat="1" ht="27.75" customHeight="1">
      <c r="A193" s="22" t="s">
        <v>240</v>
      </c>
      <c r="B193" s="17" t="s">
        <v>161</v>
      </c>
      <c r="C193" s="38">
        <v>2700.9099999999985</v>
      </c>
      <c r="D193" s="38">
        <v>2690.919999999998</v>
      </c>
      <c r="E193" s="39">
        <f>E194+E195</f>
        <v>89</v>
      </c>
      <c r="F193" s="39">
        <f>F194+F195</f>
        <v>89</v>
      </c>
      <c r="G193" s="38">
        <f>C193</f>
        <v>2700.9099999999985</v>
      </c>
      <c r="H193" s="38">
        <f>D193</f>
        <v>2690.919999999998</v>
      </c>
      <c r="I193" s="39">
        <f>I194+I195</f>
        <v>89</v>
      </c>
      <c r="J193" s="39">
        <f>J194+J195</f>
        <v>89</v>
      </c>
      <c r="K193" s="38">
        <f>K194+K195</f>
        <v>2700.91</v>
      </c>
      <c r="L193" s="38">
        <f>L194+L195</f>
        <v>2690.92</v>
      </c>
      <c r="M193" s="39">
        <v>1132255.051</v>
      </c>
      <c r="N193" s="24">
        <f>M193</f>
        <v>1132255.051</v>
      </c>
      <c r="O193" s="34">
        <f>(N193/M193)*100</f>
        <v>100</v>
      </c>
      <c r="P193" s="53"/>
      <c r="Q193" s="39">
        <v>1601974.684</v>
      </c>
      <c r="R193" s="49">
        <f>Q193</f>
        <v>1601974.684</v>
      </c>
      <c r="S193" s="27">
        <f>(R193/Q193)*100</f>
        <v>100</v>
      </c>
      <c r="T193" s="53"/>
    </row>
    <row r="194" spans="1:20" s="4" customFormat="1" ht="25.5">
      <c r="A194" s="40"/>
      <c r="B194" s="19" t="s">
        <v>185</v>
      </c>
      <c r="C194" s="43" t="s">
        <v>209</v>
      </c>
      <c r="D194" s="43" t="s">
        <v>209</v>
      </c>
      <c r="E194" s="44">
        <v>79</v>
      </c>
      <c r="F194" s="44">
        <v>79</v>
      </c>
      <c r="G194" s="43" t="s">
        <v>209</v>
      </c>
      <c r="H194" s="43" t="s">
        <v>209</v>
      </c>
      <c r="I194" s="42">
        <v>79</v>
      </c>
      <c r="J194" s="42">
        <v>79</v>
      </c>
      <c r="K194" s="41" t="s">
        <v>209</v>
      </c>
      <c r="L194" s="41" t="s">
        <v>209</v>
      </c>
      <c r="M194" s="42">
        <v>292228.795</v>
      </c>
      <c r="N194" s="42">
        <v>292228.795</v>
      </c>
      <c r="O194" s="44">
        <v>100</v>
      </c>
      <c r="P194" s="43" t="s">
        <v>207</v>
      </c>
      <c r="Q194" s="51">
        <v>387152.324</v>
      </c>
      <c r="R194" s="51">
        <v>387152.324</v>
      </c>
      <c r="S194" s="43">
        <f>S193</f>
        <v>100</v>
      </c>
      <c r="T194" s="43" t="s">
        <v>203</v>
      </c>
    </row>
    <row r="195" spans="1:20" s="4" customFormat="1" ht="25.5">
      <c r="A195" s="40"/>
      <c r="B195" s="19" t="s">
        <v>186</v>
      </c>
      <c r="C195" s="43" t="s">
        <v>210</v>
      </c>
      <c r="D195" s="43" t="s">
        <v>211</v>
      </c>
      <c r="E195" s="44">
        <v>10</v>
      </c>
      <c r="F195" s="44">
        <v>10</v>
      </c>
      <c r="G195" s="43" t="s">
        <v>210</v>
      </c>
      <c r="H195" s="43" t="s">
        <v>211</v>
      </c>
      <c r="I195" s="42">
        <v>10</v>
      </c>
      <c r="J195" s="42">
        <v>10</v>
      </c>
      <c r="K195" s="41" t="s">
        <v>210</v>
      </c>
      <c r="L195" s="41" t="s">
        <v>211</v>
      </c>
      <c r="M195" s="42">
        <v>840026.256</v>
      </c>
      <c r="N195" s="42">
        <v>840026.256</v>
      </c>
      <c r="O195" s="44">
        <v>100</v>
      </c>
      <c r="P195" s="43" t="s">
        <v>194</v>
      </c>
      <c r="Q195" s="51">
        <v>1214822.36</v>
      </c>
      <c r="R195" s="51">
        <v>1214822.36</v>
      </c>
      <c r="S195" s="43">
        <f>S193</f>
        <v>100</v>
      </c>
      <c r="T195" s="43" t="s">
        <v>203</v>
      </c>
    </row>
    <row r="196" spans="1:20" s="3" customFormat="1" ht="27" customHeight="1">
      <c r="A196" s="22" t="s">
        <v>241</v>
      </c>
      <c r="B196" s="17" t="s">
        <v>162</v>
      </c>
      <c r="C196" s="38">
        <v>568.9399999999999</v>
      </c>
      <c r="D196" s="38">
        <v>961.76</v>
      </c>
      <c r="E196" s="39">
        <f>E197+E198</f>
        <v>1</v>
      </c>
      <c r="F196" s="39">
        <f>F197+F198</f>
        <v>3</v>
      </c>
      <c r="G196" s="38">
        <f>C196</f>
        <v>568.9399999999999</v>
      </c>
      <c r="H196" s="38">
        <f>D196</f>
        <v>961.76</v>
      </c>
      <c r="I196" s="39">
        <f>I197+I198</f>
        <v>1</v>
      </c>
      <c r="J196" s="39">
        <f>J197+J198</f>
        <v>3</v>
      </c>
      <c r="K196" s="38">
        <f>K197+K198</f>
        <v>568.94</v>
      </c>
      <c r="L196" s="38">
        <f>L197+L198</f>
        <v>961.76</v>
      </c>
      <c r="M196" s="39">
        <v>252145.403</v>
      </c>
      <c r="N196" s="24">
        <f>M196</f>
        <v>252145.403</v>
      </c>
      <c r="O196" s="34">
        <f>(N196/M196)*100</f>
        <v>100</v>
      </c>
      <c r="P196" s="53"/>
      <c r="Q196" s="39">
        <v>256762.851</v>
      </c>
      <c r="R196" s="49">
        <f>Q196</f>
        <v>256762.851</v>
      </c>
      <c r="S196" s="27">
        <f>(R196/Q196)*100</f>
        <v>100</v>
      </c>
      <c r="T196" s="53"/>
    </row>
    <row r="197" spans="1:20" s="4" customFormat="1" ht="21.75" customHeight="1">
      <c r="A197" s="40"/>
      <c r="B197" s="19" t="s">
        <v>185</v>
      </c>
      <c r="C197" s="43"/>
      <c r="D197" s="43"/>
      <c r="E197" s="44"/>
      <c r="F197" s="44"/>
      <c r="G197" s="43"/>
      <c r="H197" s="43"/>
      <c r="I197" s="42"/>
      <c r="J197" s="42"/>
      <c r="K197" s="41"/>
      <c r="L197" s="41"/>
      <c r="M197" s="43"/>
      <c r="N197" s="43"/>
      <c r="O197" s="44"/>
      <c r="P197" s="43"/>
      <c r="Q197" s="43"/>
      <c r="R197" s="43"/>
      <c r="S197" s="43"/>
      <c r="T197" s="43"/>
    </row>
    <row r="198" spans="1:20" s="4" customFormat="1" ht="38.25">
      <c r="A198" s="40"/>
      <c r="B198" s="19" t="s">
        <v>186</v>
      </c>
      <c r="C198" s="41">
        <v>568.94</v>
      </c>
      <c r="D198" s="41">
        <v>961.76</v>
      </c>
      <c r="E198" s="42">
        <v>1</v>
      </c>
      <c r="F198" s="42">
        <v>3</v>
      </c>
      <c r="G198" s="41">
        <v>568.94</v>
      </c>
      <c r="H198" s="41">
        <v>961.76</v>
      </c>
      <c r="I198" s="42">
        <v>1</v>
      </c>
      <c r="J198" s="42">
        <v>3</v>
      </c>
      <c r="K198" s="41">
        <v>568.94</v>
      </c>
      <c r="L198" s="41">
        <v>961.76</v>
      </c>
      <c r="M198" s="42">
        <v>252145.403</v>
      </c>
      <c r="N198" s="42">
        <v>252145.403</v>
      </c>
      <c r="O198" s="44">
        <v>100</v>
      </c>
      <c r="P198" s="43" t="s">
        <v>194</v>
      </c>
      <c r="Q198" s="42">
        <v>256762.851</v>
      </c>
      <c r="R198" s="42">
        <v>256762.851</v>
      </c>
      <c r="S198" s="43">
        <v>100</v>
      </c>
      <c r="T198" s="43" t="s">
        <v>208</v>
      </c>
    </row>
    <row r="199" spans="1:20" s="3" customFormat="1" ht="24.75" customHeight="1">
      <c r="A199" s="22" t="s">
        <v>242</v>
      </c>
      <c r="B199" s="17" t="s">
        <v>163</v>
      </c>
      <c r="C199" s="38">
        <v>464.87000000000006</v>
      </c>
      <c r="D199" s="38">
        <v>777.0699999999998</v>
      </c>
      <c r="E199" s="39">
        <f>E200+E201</f>
        <v>39</v>
      </c>
      <c r="F199" s="39">
        <f>F200+F201</f>
        <v>46</v>
      </c>
      <c r="G199" s="38">
        <f>C199</f>
        <v>464.87000000000006</v>
      </c>
      <c r="H199" s="38">
        <f>D199</f>
        <v>777.0699999999998</v>
      </c>
      <c r="I199" s="39">
        <f>I200+I201</f>
        <v>39</v>
      </c>
      <c r="J199" s="39">
        <f>J200+J201</f>
        <v>46</v>
      </c>
      <c r="K199" s="38">
        <f>K200+K201</f>
        <v>464.87</v>
      </c>
      <c r="L199" s="38">
        <f>L200+L201</f>
        <v>777.0699999999999</v>
      </c>
      <c r="M199" s="39">
        <v>194879.284</v>
      </c>
      <c r="N199" s="24">
        <f>M199</f>
        <v>194879.284</v>
      </c>
      <c r="O199" s="34">
        <f>(N199/M199)*100</f>
        <v>100</v>
      </c>
      <c r="P199" s="53"/>
      <c r="Q199" s="39">
        <f>Q200+Q201</f>
        <v>167692.89</v>
      </c>
      <c r="R199" s="39">
        <f>R200+R201</f>
        <v>167692.89</v>
      </c>
      <c r="S199" s="23">
        <f>(R199/Q199)*100</f>
        <v>100</v>
      </c>
      <c r="T199" s="53"/>
    </row>
    <row r="200" spans="1:20" s="4" customFormat="1" ht="38.25">
      <c r="A200" s="40"/>
      <c r="B200" s="19" t="s">
        <v>185</v>
      </c>
      <c r="C200" s="41" t="s">
        <v>212</v>
      </c>
      <c r="D200" s="41" t="s">
        <v>213</v>
      </c>
      <c r="E200" s="42">
        <v>38</v>
      </c>
      <c r="F200" s="42">
        <v>43</v>
      </c>
      <c r="G200" s="41" t="s">
        <v>212</v>
      </c>
      <c r="H200" s="41" t="s">
        <v>213</v>
      </c>
      <c r="I200" s="42">
        <v>38</v>
      </c>
      <c r="J200" s="42">
        <v>43</v>
      </c>
      <c r="K200" s="41" t="s">
        <v>212</v>
      </c>
      <c r="L200" s="41" t="s">
        <v>213</v>
      </c>
      <c r="M200" s="42">
        <v>118712.57700000002</v>
      </c>
      <c r="N200" s="42">
        <v>118712.57700000002</v>
      </c>
      <c r="O200" s="44">
        <v>100</v>
      </c>
      <c r="P200" s="43" t="s">
        <v>207</v>
      </c>
      <c r="Q200" s="42">
        <v>67830.73500000002</v>
      </c>
      <c r="R200" s="42">
        <v>67830.73500000002</v>
      </c>
      <c r="S200" s="52">
        <f>R200/Q200*100</f>
        <v>100</v>
      </c>
      <c r="T200" s="43" t="s">
        <v>208</v>
      </c>
    </row>
    <row r="201" spans="1:20" s="4" customFormat="1" ht="25.5">
      <c r="A201" s="40"/>
      <c r="B201" s="19" t="s">
        <v>186</v>
      </c>
      <c r="C201" s="41" t="s">
        <v>214</v>
      </c>
      <c r="D201" s="41" t="s">
        <v>215</v>
      </c>
      <c r="E201" s="42">
        <v>1</v>
      </c>
      <c r="F201" s="42">
        <v>3</v>
      </c>
      <c r="G201" s="41" t="s">
        <v>214</v>
      </c>
      <c r="H201" s="41" t="s">
        <v>215</v>
      </c>
      <c r="I201" s="42">
        <v>1</v>
      </c>
      <c r="J201" s="42">
        <v>3</v>
      </c>
      <c r="K201" s="41" t="s">
        <v>214</v>
      </c>
      <c r="L201" s="41" t="s">
        <v>215</v>
      </c>
      <c r="M201" s="42">
        <v>76166.707</v>
      </c>
      <c r="N201" s="42">
        <v>76166.707</v>
      </c>
      <c r="O201" s="44">
        <v>100</v>
      </c>
      <c r="P201" s="43" t="s">
        <v>194</v>
      </c>
      <c r="Q201" s="42">
        <v>99862.155</v>
      </c>
      <c r="R201" s="42">
        <v>99862.155</v>
      </c>
      <c r="S201" s="50">
        <f>R201/Q201*100</f>
        <v>100</v>
      </c>
      <c r="T201" s="43" t="s">
        <v>203</v>
      </c>
    </row>
    <row r="202" spans="1:20" s="3" customFormat="1" ht="21.75" customHeight="1">
      <c r="A202" s="22" t="s">
        <v>243</v>
      </c>
      <c r="B202" s="17" t="s">
        <v>164</v>
      </c>
      <c r="C202" s="38">
        <v>361.25</v>
      </c>
      <c r="D202" s="38">
        <v>1248.06</v>
      </c>
      <c r="E202" s="39">
        <f>E203+E204</f>
        <v>1</v>
      </c>
      <c r="F202" s="39">
        <f>F203+F204</f>
        <v>2</v>
      </c>
      <c r="G202" s="38">
        <f>C202</f>
        <v>361.25</v>
      </c>
      <c r="H202" s="38">
        <f>D202</f>
        <v>1248.06</v>
      </c>
      <c r="I202" s="39">
        <f>I203+I204</f>
        <v>1</v>
      </c>
      <c r="J202" s="39">
        <f>J203+J204</f>
        <v>2</v>
      </c>
      <c r="K202" s="38">
        <f>K203+K204</f>
        <v>361.25</v>
      </c>
      <c r="L202" s="38">
        <f>L203+L204</f>
        <v>1248.06</v>
      </c>
      <c r="M202" s="39">
        <v>270477.117</v>
      </c>
      <c r="N202" s="24">
        <f>M202</f>
        <v>270477.117</v>
      </c>
      <c r="O202" s="34">
        <f>(N202/M202)*100</f>
        <v>100</v>
      </c>
      <c r="P202" s="53"/>
      <c r="Q202" s="39">
        <v>1131224.229</v>
      </c>
      <c r="R202" s="49">
        <f>Q202</f>
        <v>1131224.229</v>
      </c>
      <c r="S202" s="27">
        <f>(R202/Q202)*100</f>
        <v>100</v>
      </c>
      <c r="T202" s="53"/>
    </row>
    <row r="203" spans="1:20" s="4" customFormat="1" ht="20.25" customHeight="1">
      <c r="A203" s="40"/>
      <c r="B203" s="19" t="s">
        <v>185</v>
      </c>
      <c r="C203" s="43"/>
      <c r="D203" s="43"/>
      <c r="E203" s="44"/>
      <c r="F203" s="44"/>
      <c r="G203" s="43"/>
      <c r="H203" s="43"/>
      <c r="I203" s="42"/>
      <c r="J203" s="42"/>
      <c r="K203" s="41"/>
      <c r="L203" s="41"/>
      <c r="M203" s="43"/>
      <c r="N203" s="43"/>
      <c r="O203" s="44"/>
      <c r="P203" s="43"/>
      <c r="Q203" s="43"/>
      <c r="R203" s="43"/>
      <c r="S203" s="43"/>
      <c r="T203" s="43"/>
    </row>
    <row r="204" spans="1:20" s="4" customFormat="1" ht="25.5">
      <c r="A204" s="40"/>
      <c r="B204" s="19" t="s">
        <v>186</v>
      </c>
      <c r="C204" s="41">
        <v>361.25</v>
      </c>
      <c r="D204" s="41">
        <v>1248.06</v>
      </c>
      <c r="E204" s="42">
        <v>1</v>
      </c>
      <c r="F204" s="42">
        <v>2</v>
      </c>
      <c r="G204" s="41">
        <v>361.25</v>
      </c>
      <c r="H204" s="41">
        <v>1248.06</v>
      </c>
      <c r="I204" s="42">
        <v>1</v>
      </c>
      <c r="J204" s="42">
        <v>2</v>
      </c>
      <c r="K204" s="41">
        <v>361.25</v>
      </c>
      <c r="L204" s="41">
        <v>1248.06</v>
      </c>
      <c r="M204" s="42">
        <v>270477.117</v>
      </c>
      <c r="N204" s="42">
        <v>270477.117</v>
      </c>
      <c r="O204" s="44">
        <v>100</v>
      </c>
      <c r="P204" s="43" t="s">
        <v>193</v>
      </c>
      <c r="Q204" s="42">
        <v>1131224.229</v>
      </c>
      <c r="R204" s="42">
        <v>1131224.229</v>
      </c>
      <c r="S204" s="43">
        <v>100</v>
      </c>
      <c r="T204" s="43" t="s">
        <v>203</v>
      </c>
    </row>
    <row r="205" spans="1:20" s="2" customFormat="1" ht="23.25" customHeight="1">
      <c r="A205" s="29" t="s">
        <v>104</v>
      </c>
      <c r="B205" s="14" t="s">
        <v>105</v>
      </c>
      <c r="C205" s="30">
        <f>C206+C210+C219</f>
        <v>31020.11</v>
      </c>
      <c r="D205" s="30">
        <f aca="true" t="shared" si="41" ref="D205:R205">D206+D210+D219</f>
        <v>30391.419999999984</v>
      </c>
      <c r="E205" s="31">
        <f t="shared" si="41"/>
        <v>938</v>
      </c>
      <c r="F205" s="31">
        <f t="shared" si="41"/>
        <v>919</v>
      </c>
      <c r="G205" s="30">
        <f t="shared" si="41"/>
        <v>8916.249999999996</v>
      </c>
      <c r="H205" s="30">
        <f t="shared" si="41"/>
        <v>8534.319999999998</v>
      </c>
      <c r="I205" s="31">
        <f t="shared" si="41"/>
        <v>910</v>
      </c>
      <c r="J205" s="31">
        <f t="shared" si="41"/>
        <v>894</v>
      </c>
      <c r="K205" s="30">
        <f t="shared" si="41"/>
        <v>8655.07</v>
      </c>
      <c r="L205" s="30">
        <f t="shared" si="41"/>
        <v>8302.880000000001</v>
      </c>
      <c r="M205" s="31">
        <f t="shared" si="41"/>
        <v>23365668.60012841</v>
      </c>
      <c r="N205" s="31">
        <f t="shared" si="41"/>
        <v>23365668.60012841</v>
      </c>
      <c r="O205" s="31">
        <v>100</v>
      </c>
      <c r="P205" s="30"/>
      <c r="Q205" s="31">
        <f t="shared" si="41"/>
        <v>17804072.91608805</v>
      </c>
      <c r="R205" s="31">
        <f t="shared" si="41"/>
        <v>17804072.91608805</v>
      </c>
      <c r="S205" s="31">
        <v>100</v>
      </c>
      <c r="T205" s="31"/>
    </row>
    <row r="206" spans="1:20" s="2" customFormat="1" ht="21.75" customHeight="1">
      <c r="A206" s="27">
        <v>1</v>
      </c>
      <c r="B206" s="15" t="s">
        <v>9</v>
      </c>
      <c r="C206" s="23">
        <f>SUM(C207:C209)</f>
        <v>19621.060000000005</v>
      </c>
      <c r="D206" s="23">
        <f aca="true" t="shared" si="42" ref="D206:T206">SUM(D207:D209)</f>
        <v>19449.99999999999</v>
      </c>
      <c r="E206" s="23">
        <f t="shared" si="42"/>
        <v>0</v>
      </c>
      <c r="F206" s="23">
        <f t="shared" si="42"/>
        <v>0</v>
      </c>
      <c r="G206" s="23">
        <f t="shared" si="42"/>
        <v>0</v>
      </c>
      <c r="H206" s="23">
        <f t="shared" si="42"/>
        <v>0</v>
      </c>
      <c r="I206" s="23">
        <f t="shared" si="42"/>
        <v>0</v>
      </c>
      <c r="J206" s="23">
        <f t="shared" si="42"/>
        <v>0</v>
      </c>
      <c r="K206" s="23">
        <f t="shared" si="42"/>
        <v>0</v>
      </c>
      <c r="L206" s="23">
        <f t="shared" si="42"/>
        <v>0</v>
      </c>
      <c r="M206" s="24">
        <f t="shared" si="42"/>
        <v>14682616.462128406</v>
      </c>
      <c r="N206" s="24">
        <f t="shared" si="42"/>
        <v>14682616.462128406</v>
      </c>
      <c r="O206" s="24">
        <v>100</v>
      </c>
      <c r="P206" s="24">
        <f t="shared" si="42"/>
        <v>0</v>
      </c>
      <c r="Q206" s="24">
        <f t="shared" si="42"/>
        <v>11500563.345088048</v>
      </c>
      <c r="R206" s="24">
        <f t="shared" si="42"/>
        <v>11500563.345088048</v>
      </c>
      <c r="S206" s="24">
        <v>100</v>
      </c>
      <c r="T206" s="24">
        <f t="shared" si="42"/>
        <v>0</v>
      </c>
    </row>
    <row r="207" spans="1:20" s="2" customFormat="1" ht="51">
      <c r="A207" s="32" t="s">
        <v>219</v>
      </c>
      <c r="B207" s="16" t="s">
        <v>12</v>
      </c>
      <c r="C207" s="33">
        <v>542.76</v>
      </c>
      <c r="D207" s="33">
        <v>540.91</v>
      </c>
      <c r="E207" s="34"/>
      <c r="F207" s="34"/>
      <c r="G207" s="27"/>
      <c r="H207" s="27"/>
      <c r="I207" s="24"/>
      <c r="J207" s="24"/>
      <c r="K207" s="27"/>
      <c r="L207" s="27"/>
      <c r="M207" s="35">
        <v>455220.092</v>
      </c>
      <c r="N207" s="35">
        <f>M207</f>
        <v>455220.092</v>
      </c>
      <c r="O207" s="36">
        <f>(N207/M207)*100</f>
        <v>100</v>
      </c>
      <c r="P207" s="32" t="s">
        <v>191</v>
      </c>
      <c r="Q207" s="35">
        <v>331472.004</v>
      </c>
      <c r="R207" s="35">
        <v>331472.004</v>
      </c>
      <c r="S207" s="32">
        <f>(R207/Q207)*100</f>
        <v>100</v>
      </c>
      <c r="T207" s="32" t="s">
        <v>196</v>
      </c>
    </row>
    <row r="208" spans="1:20" s="2" customFormat="1" ht="51">
      <c r="A208" s="32" t="s">
        <v>221</v>
      </c>
      <c r="B208" s="16" t="s">
        <v>13</v>
      </c>
      <c r="C208" s="33">
        <v>18217.030000000006</v>
      </c>
      <c r="D208" s="33">
        <v>18047.81999999999</v>
      </c>
      <c r="E208" s="34"/>
      <c r="F208" s="34"/>
      <c r="G208" s="27"/>
      <c r="H208" s="27"/>
      <c r="I208" s="24"/>
      <c r="J208" s="24"/>
      <c r="K208" s="27"/>
      <c r="L208" s="27"/>
      <c r="M208" s="35">
        <v>13636993.864</v>
      </c>
      <c r="N208" s="35">
        <f>M208</f>
        <v>13636993.864</v>
      </c>
      <c r="O208" s="36">
        <f>(N208/M208)*100</f>
        <v>100</v>
      </c>
      <c r="P208" s="32" t="s">
        <v>192</v>
      </c>
      <c r="Q208" s="35">
        <v>10730873.828</v>
      </c>
      <c r="R208" s="35">
        <v>10730873.828</v>
      </c>
      <c r="S208" s="32">
        <f>(R208/Q208)*100</f>
        <v>100</v>
      </c>
      <c r="T208" s="32" t="s">
        <v>196</v>
      </c>
    </row>
    <row r="209" spans="1:20" s="2" customFormat="1" ht="51">
      <c r="A209" s="32" t="s">
        <v>222</v>
      </c>
      <c r="B209" s="16" t="s">
        <v>25</v>
      </c>
      <c r="C209" s="33">
        <v>861.2700000000002</v>
      </c>
      <c r="D209" s="33">
        <v>861.2700000000002</v>
      </c>
      <c r="E209" s="34"/>
      <c r="F209" s="34"/>
      <c r="G209" s="27"/>
      <c r="H209" s="27"/>
      <c r="I209" s="24"/>
      <c r="J209" s="24"/>
      <c r="K209" s="27"/>
      <c r="L209" s="27"/>
      <c r="M209" s="35">
        <v>590402.5061284064</v>
      </c>
      <c r="N209" s="35">
        <f>M209</f>
        <v>590402.5061284064</v>
      </c>
      <c r="O209" s="36">
        <f>(N209/M209)*100</f>
        <v>100</v>
      </c>
      <c r="P209" s="32" t="s">
        <v>191</v>
      </c>
      <c r="Q209" s="35">
        <v>438217.51308804785</v>
      </c>
      <c r="R209" s="35">
        <f>Q209</f>
        <v>438217.51308804785</v>
      </c>
      <c r="S209" s="32">
        <f>(R209/Q209)*100</f>
        <v>100</v>
      </c>
      <c r="T209" s="32" t="s">
        <v>199</v>
      </c>
    </row>
    <row r="210" spans="1:20" s="2" customFormat="1" ht="27.75" customHeight="1">
      <c r="A210" s="22">
        <v>2</v>
      </c>
      <c r="B210" s="17" t="s">
        <v>42</v>
      </c>
      <c r="C210" s="23">
        <f>SUM(C211:C218)</f>
        <v>2482.8</v>
      </c>
      <c r="D210" s="23">
        <f aca="true" t="shared" si="43" ref="D210:R210">SUM(D211:D218)</f>
        <v>2407.1</v>
      </c>
      <c r="E210" s="23">
        <f t="shared" si="43"/>
        <v>0</v>
      </c>
      <c r="F210" s="23">
        <f t="shared" si="43"/>
        <v>0</v>
      </c>
      <c r="G210" s="23">
        <f t="shared" si="43"/>
        <v>0</v>
      </c>
      <c r="H210" s="23">
        <f t="shared" si="43"/>
        <v>0</v>
      </c>
      <c r="I210" s="23">
        <f t="shared" si="43"/>
        <v>0</v>
      </c>
      <c r="J210" s="23">
        <f t="shared" si="43"/>
        <v>0</v>
      </c>
      <c r="K210" s="23">
        <f t="shared" si="43"/>
        <v>0</v>
      </c>
      <c r="L210" s="23">
        <f t="shared" si="43"/>
        <v>0</v>
      </c>
      <c r="M210" s="24">
        <f t="shared" si="43"/>
        <v>1886307.152</v>
      </c>
      <c r="N210" s="24">
        <f t="shared" si="43"/>
        <v>1886307.152</v>
      </c>
      <c r="O210" s="24">
        <v>100</v>
      </c>
      <c r="P210" s="23"/>
      <c r="Q210" s="24">
        <f t="shared" si="43"/>
        <v>1345009.261</v>
      </c>
      <c r="R210" s="24">
        <f t="shared" si="43"/>
        <v>1345009.261</v>
      </c>
      <c r="S210" s="24">
        <v>100</v>
      </c>
      <c r="T210" s="23"/>
    </row>
    <row r="211" spans="1:20" s="2" customFormat="1" ht="25.5">
      <c r="A211" s="37" t="s">
        <v>217</v>
      </c>
      <c r="B211" s="18" t="s">
        <v>106</v>
      </c>
      <c r="C211" s="33">
        <v>612.7100000000002</v>
      </c>
      <c r="D211" s="33">
        <v>610.07</v>
      </c>
      <c r="E211" s="34"/>
      <c r="F211" s="34"/>
      <c r="G211" s="27"/>
      <c r="H211" s="27"/>
      <c r="I211" s="24"/>
      <c r="J211" s="24"/>
      <c r="K211" s="27"/>
      <c r="L211" s="27"/>
      <c r="M211" s="35">
        <v>466332.625</v>
      </c>
      <c r="N211" s="35">
        <f aca="true" t="shared" si="44" ref="N211:N218">M211</f>
        <v>466332.625</v>
      </c>
      <c r="O211" s="36">
        <f aca="true" t="shared" si="45" ref="O211:O218">(N211/M211)*100</f>
        <v>100</v>
      </c>
      <c r="P211" s="32" t="s">
        <v>193</v>
      </c>
      <c r="Q211" s="35">
        <v>336468.198</v>
      </c>
      <c r="R211" s="35">
        <v>336468.198</v>
      </c>
      <c r="S211" s="32">
        <f aca="true" t="shared" si="46" ref="S211:S218">(R211/Q211)*100</f>
        <v>100</v>
      </c>
      <c r="T211" s="32" t="s">
        <v>202</v>
      </c>
    </row>
    <row r="212" spans="1:20" s="2" customFormat="1" ht="25.5">
      <c r="A212" s="37" t="s">
        <v>218</v>
      </c>
      <c r="B212" s="18" t="s">
        <v>47</v>
      </c>
      <c r="C212" s="33">
        <v>446.69999999999993</v>
      </c>
      <c r="D212" s="33">
        <v>404.6699999999999</v>
      </c>
      <c r="E212" s="34"/>
      <c r="F212" s="34"/>
      <c r="G212" s="27"/>
      <c r="H212" s="27"/>
      <c r="I212" s="24"/>
      <c r="J212" s="24"/>
      <c r="K212" s="27"/>
      <c r="L212" s="27"/>
      <c r="M212" s="35">
        <v>338261.262</v>
      </c>
      <c r="N212" s="35">
        <f t="shared" si="44"/>
        <v>338261.262</v>
      </c>
      <c r="O212" s="36">
        <f t="shared" si="45"/>
        <v>100</v>
      </c>
      <c r="P212" s="32" t="s">
        <v>194</v>
      </c>
      <c r="Q212" s="35">
        <v>224719.628</v>
      </c>
      <c r="R212" s="35">
        <v>224719.628</v>
      </c>
      <c r="S212" s="32">
        <f t="shared" si="46"/>
        <v>100</v>
      </c>
      <c r="T212" s="32" t="s">
        <v>202</v>
      </c>
    </row>
    <row r="213" spans="1:20" s="2" customFormat="1" ht="25.5">
      <c r="A213" s="37" t="s">
        <v>223</v>
      </c>
      <c r="B213" s="18" t="s">
        <v>107</v>
      </c>
      <c r="C213" s="33">
        <v>315.56</v>
      </c>
      <c r="D213" s="33">
        <v>315.56</v>
      </c>
      <c r="E213" s="34"/>
      <c r="F213" s="34"/>
      <c r="G213" s="27"/>
      <c r="H213" s="27"/>
      <c r="I213" s="24"/>
      <c r="J213" s="24"/>
      <c r="K213" s="27"/>
      <c r="L213" s="27"/>
      <c r="M213" s="35">
        <v>249027.432</v>
      </c>
      <c r="N213" s="35">
        <f t="shared" si="44"/>
        <v>249027.432</v>
      </c>
      <c r="O213" s="36">
        <f t="shared" si="45"/>
        <v>100</v>
      </c>
      <c r="P213" s="32" t="s">
        <v>194</v>
      </c>
      <c r="Q213" s="35">
        <v>181951.418</v>
      </c>
      <c r="R213" s="35">
        <v>181951.418</v>
      </c>
      <c r="S213" s="32">
        <f t="shared" si="46"/>
        <v>100</v>
      </c>
      <c r="T213" s="32" t="s">
        <v>204</v>
      </c>
    </row>
    <row r="214" spans="1:20" s="2" customFormat="1" ht="25.5">
      <c r="A214" s="37" t="s">
        <v>224</v>
      </c>
      <c r="B214" s="18" t="s">
        <v>108</v>
      </c>
      <c r="C214" s="33">
        <v>449.15</v>
      </c>
      <c r="D214" s="33">
        <v>418.11999999999995</v>
      </c>
      <c r="E214" s="34"/>
      <c r="F214" s="34"/>
      <c r="G214" s="27"/>
      <c r="H214" s="27"/>
      <c r="I214" s="24"/>
      <c r="J214" s="24"/>
      <c r="K214" s="27"/>
      <c r="L214" s="27"/>
      <c r="M214" s="35">
        <v>346185.346</v>
      </c>
      <c r="N214" s="35">
        <f t="shared" si="44"/>
        <v>346185.346</v>
      </c>
      <c r="O214" s="36">
        <f t="shared" si="45"/>
        <v>100</v>
      </c>
      <c r="P214" s="32" t="s">
        <v>194</v>
      </c>
      <c r="Q214" s="35">
        <v>246133.413</v>
      </c>
      <c r="R214" s="35">
        <v>246133.413</v>
      </c>
      <c r="S214" s="32">
        <f t="shared" si="46"/>
        <v>100</v>
      </c>
      <c r="T214" s="32" t="s">
        <v>203</v>
      </c>
    </row>
    <row r="215" spans="1:20" s="2" customFormat="1" ht="25.5">
      <c r="A215" s="37" t="s">
        <v>232</v>
      </c>
      <c r="B215" s="18" t="s">
        <v>109</v>
      </c>
      <c r="C215" s="33">
        <v>415.43000000000006</v>
      </c>
      <c r="D215" s="33">
        <v>415.4299999999999</v>
      </c>
      <c r="E215" s="34"/>
      <c r="F215" s="34"/>
      <c r="G215" s="27"/>
      <c r="H215" s="27"/>
      <c r="I215" s="24"/>
      <c r="J215" s="24"/>
      <c r="K215" s="27"/>
      <c r="L215" s="27"/>
      <c r="M215" s="35">
        <v>315458.986</v>
      </c>
      <c r="N215" s="35">
        <f t="shared" si="44"/>
        <v>315458.986</v>
      </c>
      <c r="O215" s="36">
        <f t="shared" si="45"/>
        <v>100</v>
      </c>
      <c r="P215" s="32" t="s">
        <v>193</v>
      </c>
      <c r="Q215" s="35">
        <v>230489.507</v>
      </c>
      <c r="R215" s="35">
        <v>230489.507</v>
      </c>
      <c r="S215" s="32">
        <f t="shared" si="46"/>
        <v>100</v>
      </c>
      <c r="T215" s="32" t="s">
        <v>205</v>
      </c>
    </row>
    <row r="216" spans="1:20" s="2" customFormat="1" ht="25.5">
      <c r="A216" s="37" t="s">
        <v>233</v>
      </c>
      <c r="B216" s="18" t="s">
        <v>110</v>
      </c>
      <c r="C216" s="33">
        <v>20.05</v>
      </c>
      <c r="D216" s="33">
        <v>20.05</v>
      </c>
      <c r="E216" s="34"/>
      <c r="F216" s="34"/>
      <c r="G216" s="27"/>
      <c r="H216" s="27"/>
      <c r="I216" s="24"/>
      <c r="J216" s="24"/>
      <c r="K216" s="27"/>
      <c r="L216" s="27"/>
      <c r="M216" s="35">
        <v>13208.939</v>
      </c>
      <c r="N216" s="35">
        <f t="shared" si="44"/>
        <v>13208.939</v>
      </c>
      <c r="O216" s="36">
        <f t="shared" si="45"/>
        <v>100</v>
      </c>
      <c r="P216" s="32" t="s">
        <v>193</v>
      </c>
      <c r="Q216" s="35">
        <v>9693.347</v>
      </c>
      <c r="R216" s="35">
        <v>9693.347</v>
      </c>
      <c r="S216" s="32">
        <f t="shared" si="46"/>
        <v>100</v>
      </c>
      <c r="T216" s="32" t="s">
        <v>205</v>
      </c>
    </row>
    <row r="217" spans="1:20" s="2" customFormat="1" ht="25.5">
      <c r="A217" s="37" t="s">
        <v>234</v>
      </c>
      <c r="B217" s="18" t="s">
        <v>111</v>
      </c>
      <c r="C217" s="33">
        <v>110.87</v>
      </c>
      <c r="D217" s="33">
        <v>110.87</v>
      </c>
      <c r="E217" s="34"/>
      <c r="F217" s="34"/>
      <c r="G217" s="27"/>
      <c r="H217" s="27"/>
      <c r="I217" s="24"/>
      <c r="J217" s="24"/>
      <c r="K217" s="27"/>
      <c r="L217" s="27"/>
      <c r="M217" s="35">
        <v>73041.152</v>
      </c>
      <c r="N217" s="35">
        <f t="shared" si="44"/>
        <v>73041.152</v>
      </c>
      <c r="O217" s="36">
        <f t="shared" si="45"/>
        <v>100</v>
      </c>
      <c r="P217" s="32" t="s">
        <v>194</v>
      </c>
      <c r="Q217" s="35">
        <v>53601.068</v>
      </c>
      <c r="R217" s="35">
        <v>53601.068</v>
      </c>
      <c r="S217" s="32">
        <f t="shared" si="46"/>
        <v>100</v>
      </c>
      <c r="T217" s="32" t="s">
        <v>203</v>
      </c>
    </row>
    <row r="218" spans="1:20" s="2" customFormat="1" ht="25.5">
      <c r="A218" s="37" t="s">
        <v>235</v>
      </c>
      <c r="B218" s="21" t="s">
        <v>112</v>
      </c>
      <c r="C218" s="33">
        <v>112.33</v>
      </c>
      <c r="D218" s="33">
        <v>112.33</v>
      </c>
      <c r="E218" s="34"/>
      <c r="F218" s="34"/>
      <c r="G218" s="27"/>
      <c r="H218" s="27"/>
      <c r="I218" s="24"/>
      <c r="J218" s="24"/>
      <c r="K218" s="27"/>
      <c r="L218" s="27"/>
      <c r="M218" s="35">
        <v>84791.41</v>
      </c>
      <c r="N218" s="35">
        <f t="shared" si="44"/>
        <v>84791.41</v>
      </c>
      <c r="O218" s="36">
        <f t="shared" si="45"/>
        <v>100</v>
      </c>
      <c r="P218" s="32" t="s">
        <v>194</v>
      </c>
      <c r="Q218" s="35">
        <v>61952.682</v>
      </c>
      <c r="R218" s="35">
        <v>61952.682</v>
      </c>
      <c r="S218" s="32">
        <f t="shared" si="46"/>
        <v>100</v>
      </c>
      <c r="T218" s="32" t="s">
        <v>203</v>
      </c>
    </row>
    <row r="219" spans="1:20" s="2" customFormat="1" ht="42" customHeight="1">
      <c r="A219" s="22">
        <v>3</v>
      </c>
      <c r="B219" s="17" t="s">
        <v>137</v>
      </c>
      <c r="C219" s="23">
        <f>C220+C223+C226+C229+C232+C235</f>
        <v>8916.249999999996</v>
      </c>
      <c r="D219" s="23">
        <f aca="true" t="shared" si="47" ref="D219:R219">D220+D223+D226+D229+D232+D235</f>
        <v>8534.319999999998</v>
      </c>
      <c r="E219" s="24">
        <f t="shared" si="47"/>
        <v>938</v>
      </c>
      <c r="F219" s="24">
        <f t="shared" si="47"/>
        <v>919</v>
      </c>
      <c r="G219" s="23">
        <f t="shared" si="47"/>
        <v>8916.249999999996</v>
      </c>
      <c r="H219" s="23">
        <f t="shared" si="47"/>
        <v>8534.319999999998</v>
      </c>
      <c r="I219" s="24">
        <f t="shared" si="47"/>
        <v>910</v>
      </c>
      <c r="J219" s="24">
        <f t="shared" si="47"/>
        <v>894</v>
      </c>
      <c r="K219" s="23">
        <f t="shared" si="47"/>
        <v>8655.07</v>
      </c>
      <c r="L219" s="23">
        <f t="shared" si="47"/>
        <v>8302.880000000001</v>
      </c>
      <c r="M219" s="24">
        <f t="shared" si="47"/>
        <v>6796744.9860000005</v>
      </c>
      <c r="N219" s="24">
        <f t="shared" si="47"/>
        <v>6796744.9860000005</v>
      </c>
      <c r="O219" s="24">
        <v>100</v>
      </c>
      <c r="P219" s="23"/>
      <c r="Q219" s="24">
        <f t="shared" si="47"/>
        <v>4958500.3100000005</v>
      </c>
      <c r="R219" s="24">
        <f t="shared" si="47"/>
        <v>4958500.3100000005</v>
      </c>
      <c r="S219" s="24">
        <v>100</v>
      </c>
      <c r="T219" s="23"/>
    </row>
    <row r="220" spans="1:20" s="3" customFormat="1" ht="25.5" customHeight="1">
      <c r="A220" s="22" t="s">
        <v>216</v>
      </c>
      <c r="B220" s="17" t="s">
        <v>177</v>
      </c>
      <c r="C220" s="38">
        <v>4708.759999999997</v>
      </c>
      <c r="D220" s="38">
        <v>4403.739999999997</v>
      </c>
      <c r="E220" s="39">
        <f>E221+E222</f>
        <v>470</v>
      </c>
      <c r="F220" s="39">
        <f>F221+F222</f>
        <v>459</v>
      </c>
      <c r="G220" s="38">
        <f>C220</f>
        <v>4708.759999999997</v>
      </c>
      <c r="H220" s="38">
        <f>D220</f>
        <v>4403.739999999997</v>
      </c>
      <c r="I220" s="39">
        <f>I221+I222</f>
        <v>467</v>
      </c>
      <c r="J220" s="39">
        <f>J221+J222</f>
        <v>457</v>
      </c>
      <c r="K220" s="38">
        <f>K221+K222</f>
        <v>4679.55</v>
      </c>
      <c r="L220" s="38">
        <f>L221+L222</f>
        <v>4384.249999999999</v>
      </c>
      <c r="M220" s="39">
        <v>3634451.683</v>
      </c>
      <c r="N220" s="24">
        <f>M220</f>
        <v>3634451.683</v>
      </c>
      <c r="O220" s="34">
        <f>(N220/M220)*100</f>
        <v>100</v>
      </c>
      <c r="P220" s="53"/>
      <c r="Q220" s="39">
        <v>2657289.568</v>
      </c>
      <c r="R220" s="49">
        <f>Q220</f>
        <v>2657289.568</v>
      </c>
      <c r="S220" s="27">
        <f>(R220/Q220)*100</f>
        <v>100</v>
      </c>
      <c r="T220" s="53"/>
    </row>
    <row r="221" spans="1:20" s="4" customFormat="1" ht="38.25">
      <c r="A221" s="40"/>
      <c r="B221" s="19" t="s">
        <v>185</v>
      </c>
      <c r="C221" s="41">
        <v>4708.759999999997</v>
      </c>
      <c r="D221" s="41">
        <v>4403.739999999997</v>
      </c>
      <c r="E221" s="42">
        <v>470</v>
      </c>
      <c r="F221" s="42">
        <v>459</v>
      </c>
      <c r="G221" s="41">
        <v>4708.759999999997</v>
      </c>
      <c r="H221" s="41">
        <v>4403.739999999997</v>
      </c>
      <c r="I221" s="42">
        <v>467</v>
      </c>
      <c r="J221" s="42">
        <v>457</v>
      </c>
      <c r="K221" s="41">
        <v>4679.55</v>
      </c>
      <c r="L221" s="41">
        <v>4384.249999999999</v>
      </c>
      <c r="M221" s="42">
        <v>3634451.683</v>
      </c>
      <c r="N221" s="42">
        <v>3634451.683</v>
      </c>
      <c r="O221" s="44">
        <v>100</v>
      </c>
      <c r="P221" s="43" t="s">
        <v>207</v>
      </c>
      <c r="Q221" s="42">
        <v>2657289.568</v>
      </c>
      <c r="R221" s="42">
        <v>2657289.568</v>
      </c>
      <c r="S221" s="43">
        <v>100</v>
      </c>
      <c r="T221" s="43" t="s">
        <v>208</v>
      </c>
    </row>
    <row r="222" spans="1:20" s="4" customFormat="1" ht="31.5" customHeight="1">
      <c r="A222" s="40"/>
      <c r="B222" s="19" t="s">
        <v>186</v>
      </c>
      <c r="C222" s="43"/>
      <c r="D222" s="43"/>
      <c r="E222" s="44"/>
      <c r="F222" s="44"/>
      <c r="G222" s="41"/>
      <c r="H222" s="41"/>
      <c r="I222" s="42"/>
      <c r="J222" s="42"/>
      <c r="K222" s="41"/>
      <c r="L222" s="41"/>
      <c r="M222" s="43"/>
      <c r="N222" s="43"/>
      <c r="O222" s="44"/>
      <c r="P222" s="43"/>
      <c r="Q222" s="43"/>
      <c r="R222" s="43"/>
      <c r="S222" s="43"/>
      <c r="T222" s="43"/>
    </row>
    <row r="223" spans="1:20" s="3" customFormat="1" ht="28.5" customHeight="1">
      <c r="A223" s="22" t="s">
        <v>220</v>
      </c>
      <c r="B223" s="17" t="s">
        <v>178</v>
      </c>
      <c r="C223" s="38">
        <v>2604.140000000001</v>
      </c>
      <c r="D223" s="38">
        <v>2578.640000000001</v>
      </c>
      <c r="E223" s="39">
        <f>E224+E225</f>
        <v>277</v>
      </c>
      <c r="F223" s="39">
        <f>F224+F225</f>
        <v>274</v>
      </c>
      <c r="G223" s="38">
        <f>C223</f>
        <v>2604.140000000001</v>
      </c>
      <c r="H223" s="38">
        <f>D223</f>
        <v>2578.640000000001</v>
      </c>
      <c r="I223" s="39">
        <f>I224+I225</f>
        <v>255</v>
      </c>
      <c r="J223" s="39">
        <f>J224+J225</f>
        <v>254</v>
      </c>
      <c r="K223" s="38">
        <f>K224+K225</f>
        <v>2399.360000000002</v>
      </c>
      <c r="L223" s="38">
        <f>L224+L225</f>
        <v>2392.640000000002</v>
      </c>
      <c r="M223" s="39">
        <v>1965714.433</v>
      </c>
      <c r="N223" s="24">
        <f>M223</f>
        <v>1965714.433</v>
      </c>
      <c r="O223" s="34">
        <f>(N223/M223)*100</f>
        <v>100</v>
      </c>
      <c r="P223" s="53"/>
      <c r="Q223" s="39">
        <v>1422181.643</v>
      </c>
      <c r="R223" s="49">
        <f>Q223</f>
        <v>1422181.643</v>
      </c>
      <c r="S223" s="27">
        <f>(R223/Q223)*100</f>
        <v>100</v>
      </c>
      <c r="T223" s="53"/>
    </row>
    <row r="224" spans="1:20" s="4" customFormat="1" ht="38.25">
      <c r="A224" s="40"/>
      <c r="B224" s="19" t="s">
        <v>185</v>
      </c>
      <c r="C224" s="41">
        <v>2604.140000000001</v>
      </c>
      <c r="D224" s="41">
        <v>2578.640000000001</v>
      </c>
      <c r="E224" s="42">
        <v>277</v>
      </c>
      <c r="F224" s="42">
        <v>274</v>
      </c>
      <c r="G224" s="41">
        <v>2604.140000000001</v>
      </c>
      <c r="H224" s="41">
        <v>2578.640000000001</v>
      </c>
      <c r="I224" s="42">
        <v>255</v>
      </c>
      <c r="J224" s="42">
        <v>254</v>
      </c>
      <c r="K224" s="41">
        <v>2399.360000000002</v>
      </c>
      <c r="L224" s="41">
        <v>2392.640000000002</v>
      </c>
      <c r="M224" s="42">
        <v>1965714.433</v>
      </c>
      <c r="N224" s="42">
        <v>1965714.433</v>
      </c>
      <c r="O224" s="44">
        <v>100</v>
      </c>
      <c r="P224" s="43" t="s">
        <v>194</v>
      </c>
      <c r="Q224" s="42">
        <v>1422181.643</v>
      </c>
      <c r="R224" s="42">
        <v>1422181.643</v>
      </c>
      <c r="S224" s="43">
        <v>100</v>
      </c>
      <c r="T224" s="43" t="s">
        <v>208</v>
      </c>
    </row>
    <row r="225" spans="1:20" s="4" customFormat="1" ht="30" customHeight="1">
      <c r="A225" s="40"/>
      <c r="B225" s="19" t="s">
        <v>186</v>
      </c>
      <c r="C225" s="43"/>
      <c r="D225" s="43"/>
      <c r="E225" s="44"/>
      <c r="F225" s="44"/>
      <c r="G225" s="41"/>
      <c r="H225" s="41"/>
      <c r="I225" s="42"/>
      <c r="J225" s="42"/>
      <c r="K225" s="41"/>
      <c r="L225" s="41"/>
      <c r="M225" s="43"/>
      <c r="N225" s="43"/>
      <c r="O225" s="44"/>
      <c r="P225" s="43"/>
      <c r="Q225" s="43"/>
      <c r="R225" s="43"/>
      <c r="S225" s="43"/>
      <c r="T225" s="43"/>
    </row>
    <row r="226" spans="1:20" s="5" customFormat="1" ht="25.5" customHeight="1">
      <c r="A226" s="22" t="s">
        <v>239</v>
      </c>
      <c r="B226" s="17" t="s">
        <v>179</v>
      </c>
      <c r="C226" s="38">
        <v>359.62</v>
      </c>
      <c r="D226" s="38">
        <v>353.12</v>
      </c>
      <c r="E226" s="39">
        <f>E227+E228</f>
        <v>44</v>
      </c>
      <c r="F226" s="39">
        <f>F227+F228</f>
        <v>43</v>
      </c>
      <c r="G226" s="38">
        <f>C226</f>
        <v>359.62</v>
      </c>
      <c r="H226" s="38">
        <v>353.12</v>
      </c>
      <c r="I226" s="39">
        <f>I227+I228</f>
        <v>43</v>
      </c>
      <c r="J226" s="39">
        <f>J227+J228</f>
        <v>42</v>
      </c>
      <c r="K226" s="38">
        <f>K227+K228</f>
        <v>352.30999999999995</v>
      </c>
      <c r="L226" s="38">
        <f>L227+L228</f>
        <v>347.05</v>
      </c>
      <c r="M226" s="39">
        <v>271456.306</v>
      </c>
      <c r="N226" s="24">
        <f>M226</f>
        <v>271456.306</v>
      </c>
      <c r="O226" s="34">
        <f>(N226/M226)*100</f>
        <v>100</v>
      </c>
      <c r="P226" s="53"/>
      <c r="Q226" s="49">
        <f>Q227+Q228</f>
        <v>194759.642</v>
      </c>
      <c r="R226" s="49">
        <f>R227+R228</f>
        <v>194759.642</v>
      </c>
      <c r="S226" s="27">
        <f>(R226/Q226)*100</f>
        <v>100</v>
      </c>
      <c r="T226" s="53"/>
    </row>
    <row r="227" spans="1:20" s="6" customFormat="1" ht="25.5">
      <c r="A227" s="40"/>
      <c r="B227" s="19" t="s">
        <v>185</v>
      </c>
      <c r="C227" s="41">
        <v>359.62</v>
      </c>
      <c r="D227" s="41">
        <v>353.12</v>
      </c>
      <c r="E227" s="42">
        <v>44</v>
      </c>
      <c r="F227" s="42">
        <v>43</v>
      </c>
      <c r="G227" s="41">
        <v>359.61999999999995</v>
      </c>
      <c r="H227" s="41">
        <v>353.12</v>
      </c>
      <c r="I227" s="42">
        <v>43</v>
      </c>
      <c r="J227" s="42">
        <v>42</v>
      </c>
      <c r="K227" s="41">
        <v>352.30999999999995</v>
      </c>
      <c r="L227" s="41">
        <v>347.05</v>
      </c>
      <c r="M227" s="42">
        <v>271456.306</v>
      </c>
      <c r="N227" s="42">
        <v>271456.306</v>
      </c>
      <c r="O227" s="44">
        <v>100</v>
      </c>
      <c r="P227" s="43" t="s">
        <v>207</v>
      </c>
      <c r="Q227" s="44">
        <f>R227</f>
        <v>194759.642</v>
      </c>
      <c r="R227" s="42">
        <v>194759.642</v>
      </c>
      <c r="S227" s="43"/>
      <c r="T227" s="43" t="s">
        <v>203</v>
      </c>
    </row>
    <row r="228" spans="1:20" s="4" customFormat="1" ht="25.5">
      <c r="A228" s="40"/>
      <c r="B228" s="19" t="s">
        <v>186</v>
      </c>
      <c r="C228" s="43"/>
      <c r="D228" s="43"/>
      <c r="E228" s="44"/>
      <c r="F228" s="44"/>
      <c r="G228" s="41"/>
      <c r="H228" s="41"/>
      <c r="I228" s="42"/>
      <c r="J228" s="42"/>
      <c r="K228" s="41"/>
      <c r="L228" s="41"/>
      <c r="M228" s="43"/>
      <c r="N228" s="43"/>
      <c r="O228" s="44"/>
      <c r="P228" s="43"/>
      <c r="Q228" s="43"/>
      <c r="R228" s="43"/>
      <c r="S228" s="43"/>
      <c r="T228" s="43"/>
    </row>
    <row r="229" spans="1:20" s="3" customFormat="1" ht="22.5" customHeight="1">
      <c r="A229" s="22" t="s">
        <v>240</v>
      </c>
      <c r="B229" s="17" t="s">
        <v>141</v>
      </c>
      <c r="C229" s="38">
        <v>985.27</v>
      </c>
      <c r="D229" s="38">
        <v>950.3400000000004</v>
      </c>
      <c r="E229" s="39">
        <f>E230+E231</f>
        <v>115</v>
      </c>
      <c r="F229" s="39">
        <f>F230+F231</f>
        <v>112</v>
      </c>
      <c r="G229" s="38">
        <f>C229</f>
        <v>985.27</v>
      </c>
      <c r="H229" s="38">
        <f>D229</f>
        <v>950.3400000000004</v>
      </c>
      <c r="I229" s="39">
        <f>I230+I231</f>
        <v>113</v>
      </c>
      <c r="J229" s="39">
        <f>J230+J231</f>
        <v>110</v>
      </c>
      <c r="K229" s="38">
        <f>K230+K231</f>
        <v>965.3900000000003</v>
      </c>
      <c r="L229" s="38">
        <f>L230+L231</f>
        <v>930.4600000000004</v>
      </c>
      <c r="M229" s="39">
        <v>754849.127</v>
      </c>
      <c r="N229" s="24">
        <f>M229</f>
        <v>754849.127</v>
      </c>
      <c r="O229" s="34">
        <f>(N229/M229)*100</f>
        <v>100</v>
      </c>
      <c r="P229" s="53"/>
      <c r="Q229" s="39">
        <v>564139.635</v>
      </c>
      <c r="R229" s="49">
        <f>Q229</f>
        <v>564139.635</v>
      </c>
      <c r="S229" s="27">
        <f>(R229/Q229)*100</f>
        <v>100</v>
      </c>
      <c r="T229" s="53"/>
    </row>
    <row r="230" spans="1:20" s="4" customFormat="1" ht="38.25">
      <c r="A230" s="40"/>
      <c r="B230" s="19" t="s">
        <v>185</v>
      </c>
      <c r="C230" s="41">
        <v>985.27</v>
      </c>
      <c r="D230" s="41">
        <v>950.3400000000004</v>
      </c>
      <c r="E230" s="42">
        <v>115</v>
      </c>
      <c r="F230" s="42">
        <v>112</v>
      </c>
      <c r="G230" s="41">
        <v>985.27</v>
      </c>
      <c r="H230" s="41">
        <v>950.3400000000004</v>
      </c>
      <c r="I230" s="42">
        <v>113</v>
      </c>
      <c r="J230" s="42">
        <v>110</v>
      </c>
      <c r="K230" s="41">
        <v>965.3900000000003</v>
      </c>
      <c r="L230" s="41">
        <v>930.4600000000004</v>
      </c>
      <c r="M230" s="42">
        <v>754849.127</v>
      </c>
      <c r="N230" s="42">
        <v>754849.127</v>
      </c>
      <c r="O230" s="44">
        <v>100</v>
      </c>
      <c r="P230" s="43" t="s">
        <v>193</v>
      </c>
      <c r="Q230" s="42">
        <v>564139.635</v>
      </c>
      <c r="R230" s="42">
        <v>564139.635</v>
      </c>
      <c r="S230" s="43">
        <v>100</v>
      </c>
      <c r="T230" s="43" t="s">
        <v>208</v>
      </c>
    </row>
    <row r="231" spans="1:20" s="4" customFormat="1" ht="25.5">
      <c r="A231" s="40"/>
      <c r="B231" s="19" t="s">
        <v>186</v>
      </c>
      <c r="C231" s="43"/>
      <c r="D231" s="43"/>
      <c r="E231" s="44"/>
      <c r="F231" s="44"/>
      <c r="G231" s="41"/>
      <c r="H231" s="41"/>
      <c r="I231" s="42"/>
      <c r="J231" s="42"/>
      <c r="K231" s="41"/>
      <c r="L231" s="41"/>
      <c r="M231" s="43"/>
      <c r="N231" s="43"/>
      <c r="O231" s="44"/>
      <c r="P231" s="43"/>
      <c r="Q231" s="43"/>
      <c r="R231" s="43"/>
      <c r="S231" s="43"/>
      <c r="T231" s="43"/>
    </row>
    <row r="232" spans="1:20" s="3" customFormat="1" ht="23.25" customHeight="1">
      <c r="A232" s="22" t="s">
        <v>241</v>
      </c>
      <c r="B232" s="17" t="s">
        <v>180</v>
      </c>
      <c r="C232" s="38">
        <v>13</v>
      </c>
      <c r="D232" s="38">
        <v>13</v>
      </c>
      <c r="E232" s="39">
        <f>E233+E234</f>
        <v>5</v>
      </c>
      <c r="F232" s="39">
        <f>F233+F234</f>
        <v>5</v>
      </c>
      <c r="G232" s="38">
        <f>C232</f>
        <v>13</v>
      </c>
      <c r="H232" s="38">
        <f>D232</f>
        <v>13</v>
      </c>
      <c r="I232" s="39">
        <f>I233+I234</f>
        <v>5</v>
      </c>
      <c r="J232" s="39">
        <f>J233+J234</f>
        <v>5</v>
      </c>
      <c r="K232" s="38">
        <f>K233+K234</f>
        <v>13</v>
      </c>
      <c r="L232" s="38">
        <f>L233+L234</f>
        <v>13</v>
      </c>
      <c r="M232" s="39">
        <v>8564.399</v>
      </c>
      <c r="N232" s="24">
        <f>M232</f>
        <v>8564.399</v>
      </c>
      <c r="O232" s="34">
        <f>(N232/M232)*100</f>
        <v>100</v>
      </c>
      <c r="P232" s="53"/>
      <c r="Q232" s="39">
        <v>6284.963</v>
      </c>
      <c r="R232" s="49">
        <f>Q232</f>
        <v>6284.963</v>
      </c>
      <c r="S232" s="27">
        <f>(R232/Q232)*100</f>
        <v>100</v>
      </c>
      <c r="T232" s="53"/>
    </row>
    <row r="233" spans="1:20" s="4" customFormat="1" ht="21.75" customHeight="1">
      <c r="A233" s="40"/>
      <c r="B233" s="19" t="s">
        <v>185</v>
      </c>
      <c r="C233" s="43"/>
      <c r="D233" s="43"/>
      <c r="E233" s="44"/>
      <c r="F233" s="44"/>
      <c r="G233" s="41"/>
      <c r="H233" s="41"/>
      <c r="I233" s="42"/>
      <c r="J233" s="42"/>
      <c r="K233" s="41"/>
      <c r="L233" s="41"/>
      <c r="M233" s="43"/>
      <c r="N233" s="43"/>
      <c r="O233" s="44"/>
      <c r="P233" s="43"/>
      <c r="Q233" s="43"/>
      <c r="R233" s="43"/>
      <c r="S233" s="43"/>
      <c r="T233" s="43"/>
    </row>
    <row r="234" spans="1:20" s="4" customFormat="1" ht="25.5">
      <c r="A234" s="40"/>
      <c r="B234" s="19" t="s">
        <v>186</v>
      </c>
      <c r="C234" s="41">
        <v>13</v>
      </c>
      <c r="D234" s="41">
        <v>13</v>
      </c>
      <c r="E234" s="42">
        <v>5</v>
      </c>
      <c r="F234" s="42">
        <v>5</v>
      </c>
      <c r="G234" s="41">
        <v>13</v>
      </c>
      <c r="H234" s="41">
        <v>13</v>
      </c>
      <c r="I234" s="42">
        <v>5</v>
      </c>
      <c r="J234" s="42">
        <v>5</v>
      </c>
      <c r="K234" s="41">
        <v>13</v>
      </c>
      <c r="L234" s="41">
        <v>13</v>
      </c>
      <c r="M234" s="42">
        <v>8564.399</v>
      </c>
      <c r="N234" s="42">
        <v>8564.399</v>
      </c>
      <c r="O234" s="44">
        <v>100</v>
      </c>
      <c r="P234" s="43" t="s">
        <v>194</v>
      </c>
      <c r="Q234" s="42">
        <v>6284.963</v>
      </c>
      <c r="R234" s="42">
        <v>6284.963</v>
      </c>
      <c r="S234" s="43">
        <v>100</v>
      </c>
      <c r="T234" s="43" t="s">
        <v>203</v>
      </c>
    </row>
    <row r="235" spans="1:20" s="3" customFormat="1" ht="22.5" customHeight="1">
      <c r="A235" s="22" t="s">
        <v>242</v>
      </c>
      <c r="B235" s="17" t="s">
        <v>181</v>
      </c>
      <c r="C235" s="38">
        <v>245.45999999999998</v>
      </c>
      <c r="D235" s="38">
        <v>235.48</v>
      </c>
      <c r="E235" s="39">
        <f>E236+E237</f>
        <v>27</v>
      </c>
      <c r="F235" s="39">
        <f>F236+F237</f>
        <v>26</v>
      </c>
      <c r="G235" s="38">
        <f>C235</f>
        <v>245.45999999999998</v>
      </c>
      <c r="H235" s="38">
        <f>D235</f>
        <v>235.48</v>
      </c>
      <c r="I235" s="39">
        <f>I236+I237</f>
        <v>27</v>
      </c>
      <c r="J235" s="39">
        <f>J236+J237</f>
        <v>26</v>
      </c>
      <c r="K235" s="38">
        <f>K236+K237</f>
        <v>245.45999999999998</v>
      </c>
      <c r="L235" s="38">
        <f>L236+L237</f>
        <v>235.48</v>
      </c>
      <c r="M235" s="39">
        <v>161709.038</v>
      </c>
      <c r="N235" s="24">
        <f>M235</f>
        <v>161709.038</v>
      </c>
      <c r="O235" s="34">
        <f>(N235/M235)*100</f>
        <v>100</v>
      </c>
      <c r="P235" s="53"/>
      <c r="Q235" s="39">
        <v>113844.859</v>
      </c>
      <c r="R235" s="49">
        <f>Q235</f>
        <v>113844.859</v>
      </c>
      <c r="S235" s="27">
        <f>(R235/Q235)*100</f>
        <v>100</v>
      </c>
      <c r="T235" s="53"/>
    </row>
    <row r="236" spans="1:20" s="4" customFormat="1" ht="25.5">
      <c r="A236" s="40"/>
      <c r="B236" s="19" t="s">
        <v>185</v>
      </c>
      <c r="C236" s="41">
        <v>245.45999999999998</v>
      </c>
      <c r="D236" s="41">
        <v>235.48</v>
      </c>
      <c r="E236" s="42">
        <v>27</v>
      </c>
      <c r="F236" s="42">
        <v>26</v>
      </c>
      <c r="G236" s="41">
        <v>245.45999999999998</v>
      </c>
      <c r="H236" s="41">
        <v>235.48</v>
      </c>
      <c r="I236" s="42">
        <v>27</v>
      </c>
      <c r="J236" s="42">
        <v>26</v>
      </c>
      <c r="K236" s="41">
        <v>245.45999999999998</v>
      </c>
      <c r="L236" s="41">
        <v>235.48</v>
      </c>
      <c r="M236" s="42">
        <v>161709.038</v>
      </c>
      <c r="N236" s="42">
        <v>161709.038</v>
      </c>
      <c r="O236" s="44">
        <v>100</v>
      </c>
      <c r="P236" s="43" t="s">
        <v>193</v>
      </c>
      <c r="Q236" s="42">
        <v>113844.859</v>
      </c>
      <c r="R236" s="42">
        <v>113844.859</v>
      </c>
      <c r="S236" s="43">
        <v>100</v>
      </c>
      <c r="T236" s="43" t="s">
        <v>203</v>
      </c>
    </row>
    <row r="237" spans="1:20" s="4" customFormat="1" ht="25.5">
      <c r="A237" s="40"/>
      <c r="B237" s="19" t="s">
        <v>186</v>
      </c>
      <c r="C237" s="43"/>
      <c r="D237" s="43"/>
      <c r="E237" s="44"/>
      <c r="F237" s="44"/>
      <c r="G237" s="41"/>
      <c r="H237" s="41"/>
      <c r="I237" s="42"/>
      <c r="J237" s="42"/>
      <c r="K237" s="41"/>
      <c r="L237" s="41"/>
      <c r="M237" s="43"/>
      <c r="N237" s="43"/>
      <c r="O237" s="44"/>
      <c r="P237" s="43"/>
      <c r="Q237" s="43"/>
      <c r="R237" s="43"/>
      <c r="S237" s="43"/>
      <c r="T237" s="43"/>
    </row>
    <row r="238" spans="1:20" s="2" customFormat="1" ht="27" customHeight="1">
      <c r="A238" s="29" t="s">
        <v>113</v>
      </c>
      <c r="B238" s="14" t="s">
        <v>114</v>
      </c>
      <c r="C238" s="30">
        <f>C239+C247+C259</f>
        <v>52756.88100000003</v>
      </c>
      <c r="D238" s="30">
        <f aca="true" t="shared" si="48" ref="D238:R238">D239+D247+D259</f>
        <v>52366.37100000004</v>
      </c>
      <c r="E238" s="31">
        <f t="shared" si="48"/>
        <v>707</v>
      </c>
      <c r="F238" s="31">
        <f t="shared" si="48"/>
        <v>706</v>
      </c>
      <c r="G238" s="30">
        <f t="shared" si="48"/>
        <v>9090.080000000002</v>
      </c>
      <c r="H238" s="30">
        <f t="shared" si="48"/>
        <v>9025.730000000003</v>
      </c>
      <c r="I238" s="31">
        <f t="shared" si="48"/>
        <v>707</v>
      </c>
      <c r="J238" s="31">
        <f t="shared" si="48"/>
        <v>706</v>
      </c>
      <c r="K238" s="30">
        <f t="shared" si="48"/>
        <v>9090.080000000002</v>
      </c>
      <c r="L238" s="30">
        <f t="shared" si="48"/>
        <v>9025.730000000005</v>
      </c>
      <c r="M238" s="31">
        <f t="shared" si="48"/>
        <v>41981207.62108205</v>
      </c>
      <c r="N238" s="31">
        <f t="shared" si="48"/>
        <v>41981207.62108205</v>
      </c>
      <c r="O238" s="31">
        <v>100</v>
      </c>
      <c r="P238" s="30"/>
      <c r="Q238" s="31">
        <f t="shared" si="48"/>
        <v>34192232.10596974</v>
      </c>
      <c r="R238" s="31">
        <f t="shared" si="48"/>
        <v>34192232.10596974</v>
      </c>
      <c r="S238" s="31">
        <v>100</v>
      </c>
      <c r="T238" s="30"/>
    </row>
    <row r="239" spans="1:20" s="2" customFormat="1" ht="26.25" customHeight="1">
      <c r="A239" s="27">
        <v>1</v>
      </c>
      <c r="B239" s="15" t="s">
        <v>9</v>
      </c>
      <c r="C239" s="23">
        <f>SUM(C240:C246)</f>
        <v>37991.76100000003</v>
      </c>
      <c r="D239" s="23">
        <f aca="true" t="shared" si="49" ref="D239:R239">SUM(D240:D246)</f>
        <v>37948.18100000004</v>
      </c>
      <c r="E239" s="23">
        <f t="shared" si="49"/>
        <v>0</v>
      </c>
      <c r="F239" s="23">
        <f t="shared" si="49"/>
        <v>0</v>
      </c>
      <c r="G239" s="23">
        <f t="shared" si="49"/>
        <v>0</v>
      </c>
      <c r="H239" s="23">
        <f t="shared" si="49"/>
        <v>0</v>
      </c>
      <c r="I239" s="23">
        <f t="shared" si="49"/>
        <v>0</v>
      </c>
      <c r="J239" s="23">
        <f t="shared" si="49"/>
        <v>0</v>
      </c>
      <c r="K239" s="23">
        <f t="shared" si="49"/>
        <v>0</v>
      </c>
      <c r="L239" s="23">
        <f t="shared" si="49"/>
        <v>0</v>
      </c>
      <c r="M239" s="24">
        <f t="shared" si="49"/>
        <v>29972289.763082054</v>
      </c>
      <c r="N239" s="24">
        <f t="shared" si="49"/>
        <v>29972289.763082054</v>
      </c>
      <c r="O239" s="24">
        <v>100</v>
      </c>
      <c r="P239" s="23"/>
      <c r="Q239" s="24">
        <f t="shared" si="49"/>
        <v>24382673.75196974</v>
      </c>
      <c r="R239" s="24">
        <f t="shared" si="49"/>
        <v>24382673.75196974</v>
      </c>
      <c r="S239" s="24">
        <v>100</v>
      </c>
      <c r="T239" s="23"/>
    </row>
    <row r="240" spans="1:20" s="2" customFormat="1" ht="51">
      <c r="A240" s="32" t="s">
        <v>219</v>
      </c>
      <c r="B240" s="16" t="s">
        <v>17</v>
      </c>
      <c r="C240" s="33">
        <v>13213.521</v>
      </c>
      <c r="D240" s="33">
        <v>13173.400999999998</v>
      </c>
      <c r="E240" s="34"/>
      <c r="F240" s="34"/>
      <c r="G240" s="27"/>
      <c r="H240" s="27"/>
      <c r="I240" s="24"/>
      <c r="J240" s="24"/>
      <c r="K240" s="27"/>
      <c r="L240" s="27"/>
      <c r="M240" s="35">
        <v>10888727.034</v>
      </c>
      <c r="N240" s="35">
        <f aca="true" t="shared" si="50" ref="N240:N246">M240</f>
        <v>10888727.034</v>
      </c>
      <c r="O240" s="36">
        <f aca="true" t="shared" si="51" ref="O240:O246">(N240/M240)*100</f>
        <v>100</v>
      </c>
      <c r="P240" s="32" t="s">
        <v>191</v>
      </c>
      <c r="Q240" s="35">
        <v>8623030.948</v>
      </c>
      <c r="R240" s="35">
        <v>8623030.948</v>
      </c>
      <c r="S240" s="32">
        <f aca="true" t="shared" si="52" ref="S240:S246">(R240/Q240)*100</f>
        <v>100</v>
      </c>
      <c r="T240" s="32" t="s">
        <v>196</v>
      </c>
    </row>
    <row r="241" spans="1:23" s="2" customFormat="1" ht="51">
      <c r="A241" s="32" t="s">
        <v>221</v>
      </c>
      <c r="B241" s="16" t="s">
        <v>22</v>
      </c>
      <c r="C241" s="33">
        <v>14190.770000000028</v>
      </c>
      <c r="D241" s="33">
        <v>14212.900000000045</v>
      </c>
      <c r="E241" s="34"/>
      <c r="F241" s="34"/>
      <c r="G241" s="27"/>
      <c r="H241" s="27"/>
      <c r="I241" s="24"/>
      <c r="J241" s="24"/>
      <c r="K241" s="27"/>
      <c r="L241" s="27"/>
      <c r="M241" s="35">
        <v>10439098.896706702</v>
      </c>
      <c r="N241" s="35">
        <f t="shared" si="50"/>
        <v>10439098.896706702</v>
      </c>
      <c r="O241" s="36">
        <f t="shared" si="51"/>
        <v>100</v>
      </c>
      <c r="P241" s="32" t="s">
        <v>191</v>
      </c>
      <c r="Q241" s="35">
        <v>8117513.112803839</v>
      </c>
      <c r="R241" s="35">
        <v>8117513.112803839</v>
      </c>
      <c r="S241" s="32">
        <f t="shared" si="52"/>
        <v>100</v>
      </c>
      <c r="T241" s="32" t="s">
        <v>199</v>
      </c>
      <c r="V241" s="7"/>
      <c r="W241" s="7"/>
    </row>
    <row r="242" spans="1:20" s="2" customFormat="1" ht="51">
      <c r="A242" s="32" t="s">
        <v>222</v>
      </c>
      <c r="B242" s="16" t="s">
        <v>25</v>
      </c>
      <c r="C242" s="33">
        <v>2101.900000000002</v>
      </c>
      <c r="D242" s="33">
        <v>2101.900000000002</v>
      </c>
      <c r="E242" s="34"/>
      <c r="F242" s="34"/>
      <c r="G242" s="27"/>
      <c r="H242" s="27"/>
      <c r="I242" s="24"/>
      <c r="J242" s="24"/>
      <c r="K242" s="27"/>
      <c r="L242" s="27"/>
      <c r="M242" s="35">
        <v>1592000.960084562</v>
      </c>
      <c r="N242" s="35">
        <f>M242</f>
        <v>1592000.960084562</v>
      </c>
      <c r="O242" s="36">
        <f t="shared" si="51"/>
        <v>100</v>
      </c>
      <c r="P242" s="32" t="s">
        <v>191</v>
      </c>
      <c r="Q242" s="35">
        <v>1332539.3804519952</v>
      </c>
      <c r="R242" s="35">
        <f>Q242</f>
        <v>1332539.3804519952</v>
      </c>
      <c r="S242" s="32">
        <f t="shared" si="52"/>
        <v>100</v>
      </c>
      <c r="T242" s="32" t="s">
        <v>199</v>
      </c>
    </row>
    <row r="243" spans="1:23" s="2" customFormat="1" ht="51">
      <c r="A243" s="32" t="s">
        <v>227</v>
      </c>
      <c r="B243" s="16" t="s">
        <v>26</v>
      </c>
      <c r="C243" s="33">
        <v>1500.0199999999995</v>
      </c>
      <c r="D243" s="33">
        <v>1479.0899999999997</v>
      </c>
      <c r="E243" s="34"/>
      <c r="F243" s="34"/>
      <c r="G243" s="27"/>
      <c r="H243" s="27"/>
      <c r="I243" s="24"/>
      <c r="J243" s="24"/>
      <c r="K243" s="27"/>
      <c r="L243" s="27"/>
      <c r="M243" s="35">
        <v>1177108.273</v>
      </c>
      <c r="N243" s="35">
        <f t="shared" si="50"/>
        <v>1177108.273</v>
      </c>
      <c r="O243" s="36">
        <f t="shared" si="51"/>
        <v>100</v>
      </c>
      <c r="P243" s="32" t="s">
        <v>191</v>
      </c>
      <c r="Q243" s="35">
        <v>1005522.397</v>
      </c>
      <c r="R243" s="35">
        <v>1005522.397</v>
      </c>
      <c r="S243" s="32">
        <f t="shared" si="52"/>
        <v>100</v>
      </c>
      <c r="T243" s="32" t="s">
        <v>197</v>
      </c>
      <c r="V243" s="8"/>
      <c r="W243" s="8"/>
    </row>
    <row r="244" spans="1:23" s="2" customFormat="1" ht="51">
      <c r="A244" s="32" t="s">
        <v>228</v>
      </c>
      <c r="B244" s="16" t="s">
        <v>27</v>
      </c>
      <c r="C244" s="33">
        <v>4435.03</v>
      </c>
      <c r="D244" s="33">
        <v>4435.03</v>
      </c>
      <c r="E244" s="34"/>
      <c r="F244" s="34"/>
      <c r="G244" s="27"/>
      <c r="H244" s="27"/>
      <c r="I244" s="24"/>
      <c r="J244" s="24"/>
      <c r="K244" s="27"/>
      <c r="L244" s="27"/>
      <c r="M244" s="35">
        <v>4097176.3302907897</v>
      </c>
      <c r="N244" s="35">
        <f t="shared" si="50"/>
        <v>4097176.3302907897</v>
      </c>
      <c r="O244" s="36">
        <f t="shared" si="51"/>
        <v>100</v>
      </c>
      <c r="P244" s="32" t="s">
        <v>191</v>
      </c>
      <c r="Q244" s="35">
        <v>3598715.727713906</v>
      </c>
      <c r="R244" s="35">
        <v>3598715.727713906</v>
      </c>
      <c r="S244" s="32">
        <f t="shared" si="52"/>
        <v>100</v>
      </c>
      <c r="T244" s="32" t="s">
        <v>196</v>
      </c>
      <c r="V244" s="7"/>
      <c r="W244" s="7"/>
    </row>
    <row r="245" spans="1:20" s="2" customFormat="1" ht="38.25">
      <c r="A245" s="32" t="s">
        <v>229</v>
      </c>
      <c r="B245" s="16" t="s">
        <v>31</v>
      </c>
      <c r="C245" s="33">
        <v>19.34</v>
      </c>
      <c r="D245" s="33">
        <v>19.34</v>
      </c>
      <c r="E245" s="34"/>
      <c r="F245" s="34"/>
      <c r="G245" s="27"/>
      <c r="H245" s="27"/>
      <c r="I245" s="24"/>
      <c r="J245" s="24"/>
      <c r="K245" s="27"/>
      <c r="L245" s="27"/>
      <c r="M245" s="35">
        <v>17407.072</v>
      </c>
      <c r="N245" s="35">
        <f t="shared" si="50"/>
        <v>17407.072</v>
      </c>
      <c r="O245" s="36">
        <f t="shared" si="51"/>
        <v>100</v>
      </c>
      <c r="P245" s="32" t="s">
        <v>193</v>
      </c>
      <c r="Q245" s="35">
        <v>15478.947</v>
      </c>
      <c r="R245" s="35">
        <v>15478.947</v>
      </c>
      <c r="S245" s="32">
        <f t="shared" si="52"/>
        <v>100</v>
      </c>
      <c r="T245" s="32" t="s">
        <v>202</v>
      </c>
    </row>
    <row r="246" spans="1:20" s="2" customFormat="1" ht="51">
      <c r="A246" s="32" t="s">
        <v>230</v>
      </c>
      <c r="B246" s="16" t="s">
        <v>32</v>
      </c>
      <c r="C246" s="33">
        <v>2531.18</v>
      </c>
      <c r="D246" s="33">
        <v>2526.5199999999995</v>
      </c>
      <c r="E246" s="34"/>
      <c r="F246" s="34"/>
      <c r="G246" s="27"/>
      <c r="H246" s="27"/>
      <c r="I246" s="24"/>
      <c r="J246" s="24"/>
      <c r="K246" s="27"/>
      <c r="L246" s="27"/>
      <c r="M246" s="35">
        <v>1760771.197</v>
      </c>
      <c r="N246" s="35">
        <f t="shared" si="50"/>
        <v>1760771.197</v>
      </c>
      <c r="O246" s="36">
        <f t="shared" si="51"/>
        <v>100</v>
      </c>
      <c r="P246" s="32" t="s">
        <v>193</v>
      </c>
      <c r="Q246" s="35">
        <v>1689873.239</v>
      </c>
      <c r="R246" s="35">
        <v>1689873.239</v>
      </c>
      <c r="S246" s="32">
        <f t="shared" si="52"/>
        <v>100</v>
      </c>
      <c r="T246" s="32" t="s">
        <v>198</v>
      </c>
    </row>
    <row r="247" spans="1:20" s="2" customFormat="1" ht="30" customHeight="1">
      <c r="A247" s="22">
        <v>2</v>
      </c>
      <c r="B247" s="17" t="s">
        <v>42</v>
      </c>
      <c r="C247" s="23">
        <f>SUM(C248:C258)</f>
        <v>5675.040000000002</v>
      </c>
      <c r="D247" s="23">
        <f aca="true" t="shared" si="53" ref="D247:R247">SUM(D248:D258)</f>
        <v>5392.460000000001</v>
      </c>
      <c r="E247" s="23">
        <f t="shared" si="53"/>
        <v>0</v>
      </c>
      <c r="F247" s="23">
        <f t="shared" si="53"/>
        <v>0</v>
      </c>
      <c r="G247" s="23">
        <f t="shared" si="53"/>
        <v>0</v>
      </c>
      <c r="H247" s="23">
        <f t="shared" si="53"/>
        <v>0</v>
      </c>
      <c r="I247" s="23">
        <f t="shared" si="53"/>
        <v>0</v>
      </c>
      <c r="J247" s="23">
        <f t="shared" si="53"/>
        <v>0</v>
      </c>
      <c r="K247" s="23">
        <f t="shared" si="53"/>
        <v>0</v>
      </c>
      <c r="L247" s="23">
        <f t="shared" si="53"/>
        <v>0</v>
      </c>
      <c r="M247" s="24">
        <f t="shared" si="53"/>
        <v>4659425.46</v>
      </c>
      <c r="N247" s="24">
        <f t="shared" si="53"/>
        <v>4659425.46</v>
      </c>
      <c r="O247" s="24">
        <v>100</v>
      </c>
      <c r="P247" s="23"/>
      <c r="Q247" s="24">
        <f t="shared" si="53"/>
        <v>3772809.3649999998</v>
      </c>
      <c r="R247" s="24">
        <f t="shared" si="53"/>
        <v>3772809.3649999998</v>
      </c>
      <c r="S247" s="24">
        <v>100</v>
      </c>
      <c r="T247" s="23"/>
    </row>
    <row r="248" spans="1:20" s="2" customFormat="1" ht="51">
      <c r="A248" s="37" t="s">
        <v>217</v>
      </c>
      <c r="B248" s="18" t="s">
        <v>115</v>
      </c>
      <c r="C248" s="33">
        <v>787.1299999999998</v>
      </c>
      <c r="D248" s="33">
        <v>742.5799999999998</v>
      </c>
      <c r="E248" s="34"/>
      <c r="F248" s="34"/>
      <c r="G248" s="27"/>
      <c r="H248" s="27"/>
      <c r="I248" s="24"/>
      <c r="J248" s="24"/>
      <c r="K248" s="27"/>
      <c r="L248" s="27"/>
      <c r="M248" s="35">
        <v>657556.746</v>
      </c>
      <c r="N248" s="35">
        <f aca="true" t="shared" si="54" ref="N248:N258">M248</f>
        <v>657556.746</v>
      </c>
      <c r="O248" s="36">
        <f aca="true" t="shared" si="55" ref="O248:O258">(N248/M248)*100</f>
        <v>100</v>
      </c>
      <c r="P248" s="32" t="s">
        <v>192</v>
      </c>
      <c r="Q248" s="35">
        <v>534441.088</v>
      </c>
      <c r="R248" s="35">
        <v>534441.088</v>
      </c>
      <c r="S248" s="32">
        <f aca="true" t="shared" si="56" ref="S248:S258">(R248/Q248)*100</f>
        <v>100</v>
      </c>
      <c r="T248" s="32" t="s">
        <v>198</v>
      </c>
    </row>
    <row r="249" spans="1:20" s="2" customFormat="1" ht="51">
      <c r="A249" s="37" t="s">
        <v>218</v>
      </c>
      <c r="B249" s="18" t="s">
        <v>116</v>
      </c>
      <c r="C249" s="33">
        <v>503.51</v>
      </c>
      <c r="D249" s="33">
        <v>492.57</v>
      </c>
      <c r="E249" s="34"/>
      <c r="F249" s="34"/>
      <c r="G249" s="27"/>
      <c r="H249" s="27"/>
      <c r="I249" s="24"/>
      <c r="J249" s="24"/>
      <c r="K249" s="27"/>
      <c r="L249" s="27"/>
      <c r="M249" s="35">
        <v>391147.04</v>
      </c>
      <c r="N249" s="35">
        <f t="shared" si="54"/>
        <v>391147.04</v>
      </c>
      <c r="O249" s="36">
        <f t="shared" si="55"/>
        <v>100</v>
      </c>
      <c r="P249" s="32" t="s">
        <v>191</v>
      </c>
      <c r="Q249" s="35">
        <v>282682.787</v>
      </c>
      <c r="R249" s="35">
        <v>282682.787</v>
      </c>
      <c r="S249" s="32">
        <f t="shared" si="56"/>
        <v>100</v>
      </c>
      <c r="T249" s="32" t="s">
        <v>201</v>
      </c>
    </row>
    <row r="250" spans="1:20" s="2" customFormat="1" ht="51">
      <c r="A250" s="37" t="s">
        <v>223</v>
      </c>
      <c r="B250" s="18" t="s">
        <v>117</v>
      </c>
      <c r="C250" s="33">
        <v>125.38000000000001</v>
      </c>
      <c r="D250" s="33">
        <v>113.15999999999998</v>
      </c>
      <c r="E250" s="34"/>
      <c r="F250" s="34"/>
      <c r="G250" s="27"/>
      <c r="H250" s="27"/>
      <c r="I250" s="24"/>
      <c r="J250" s="24"/>
      <c r="K250" s="27"/>
      <c r="L250" s="27"/>
      <c r="M250" s="35">
        <v>96791.547</v>
      </c>
      <c r="N250" s="35">
        <f t="shared" si="54"/>
        <v>96791.547</v>
      </c>
      <c r="O250" s="36">
        <f t="shared" si="55"/>
        <v>100</v>
      </c>
      <c r="P250" s="32" t="s">
        <v>206</v>
      </c>
      <c r="Q250" s="35">
        <v>64584.602</v>
      </c>
      <c r="R250" s="35">
        <v>64584.602</v>
      </c>
      <c r="S250" s="32">
        <f t="shared" si="56"/>
        <v>100</v>
      </c>
      <c r="T250" s="32" t="s">
        <v>198</v>
      </c>
    </row>
    <row r="251" spans="1:20" s="2" customFormat="1" ht="51">
      <c r="A251" s="37" t="s">
        <v>224</v>
      </c>
      <c r="B251" s="18" t="s">
        <v>118</v>
      </c>
      <c r="C251" s="33">
        <v>291.62000000000006</v>
      </c>
      <c r="D251" s="33">
        <v>264.84999999999997</v>
      </c>
      <c r="E251" s="34"/>
      <c r="F251" s="34"/>
      <c r="G251" s="27"/>
      <c r="H251" s="27"/>
      <c r="I251" s="24"/>
      <c r="J251" s="24"/>
      <c r="K251" s="27"/>
      <c r="L251" s="27"/>
      <c r="M251" s="35">
        <v>235435.981</v>
      </c>
      <c r="N251" s="35">
        <f t="shared" si="54"/>
        <v>235435.981</v>
      </c>
      <c r="O251" s="36">
        <f t="shared" si="55"/>
        <v>100</v>
      </c>
      <c r="P251" s="32" t="s">
        <v>192</v>
      </c>
      <c r="Q251" s="35">
        <v>177811.836</v>
      </c>
      <c r="R251" s="35">
        <v>177811.836</v>
      </c>
      <c r="S251" s="32">
        <f t="shared" si="56"/>
        <v>100</v>
      </c>
      <c r="T251" s="32" t="s">
        <v>201</v>
      </c>
    </row>
    <row r="252" spans="1:20" s="2" customFormat="1" ht="51">
      <c r="A252" s="37" t="s">
        <v>232</v>
      </c>
      <c r="B252" s="18" t="s">
        <v>119</v>
      </c>
      <c r="C252" s="33">
        <v>280.11000000000007</v>
      </c>
      <c r="D252" s="33">
        <v>247.85000000000008</v>
      </c>
      <c r="E252" s="34"/>
      <c r="F252" s="34"/>
      <c r="G252" s="27"/>
      <c r="H252" s="27"/>
      <c r="I252" s="24"/>
      <c r="J252" s="24"/>
      <c r="K252" s="27"/>
      <c r="L252" s="27"/>
      <c r="M252" s="35">
        <v>237010.178</v>
      </c>
      <c r="N252" s="35">
        <f t="shared" si="54"/>
        <v>237010.178</v>
      </c>
      <c r="O252" s="36">
        <f t="shared" si="55"/>
        <v>100</v>
      </c>
      <c r="P252" s="32" t="s">
        <v>191</v>
      </c>
      <c r="Q252" s="35">
        <v>186622.699</v>
      </c>
      <c r="R252" s="35">
        <v>186622.699</v>
      </c>
      <c r="S252" s="32">
        <f t="shared" si="56"/>
        <v>100</v>
      </c>
      <c r="T252" s="32" t="s">
        <v>201</v>
      </c>
    </row>
    <row r="253" spans="1:20" s="2" customFormat="1" ht="25.5">
      <c r="A253" s="37" t="s">
        <v>233</v>
      </c>
      <c r="B253" s="18" t="s">
        <v>120</v>
      </c>
      <c r="C253" s="33">
        <v>449.48</v>
      </c>
      <c r="D253" s="33">
        <v>422.51000000000005</v>
      </c>
      <c r="E253" s="34"/>
      <c r="F253" s="34"/>
      <c r="G253" s="27"/>
      <c r="H253" s="27"/>
      <c r="I253" s="24"/>
      <c r="J253" s="24"/>
      <c r="K253" s="27"/>
      <c r="L253" s="27"/>
      <c r="M253" s="35">
        <v>404858.858</v>
      </c>
      <c r="N253" s="35">
        <f t="shared" si="54"/>
        <v>404858.858</v>
      </c>
      <c r="O253" s="36">
        <f t="shared" si="55"/>
        <v>100</v>
      </c>
      <c r="P253" s="32" t="s">
        <v>194</v>
      </c>
      <c r="Q253" s="35">
        <v>336204.644</v>
      </c>
      <c r="R253" s="35">
        <v>336204.644</v>
      </c>
      <c r="S253" s="32">
        <f t="shared" si="56"/>
        <v>100</v>
      </c>
      <c r="T253" s="32" t="s">
        <v>205</v>
      </c>
    </row>
    <row r="254" spans="1:20" s="2" customFormat="1" ht="51">
      <c r="A254" s="37" t="s">
        <v>234</v>
      </c>
      <c r="B254" s="18" t="s">
        <v>121</v>
      </c>
      <c r="C254" s="33">
        <v>1430.6500000000005</v>
      </c>
      <c r="D254" s="33">
        <v>1343.2500000000005</v>
      </c>
      <c r="E254" s="34"/>
      <c r="F254" s="34"/>
      <c r="G254" s="27"/>
      <c r="H254" s="27"/>
      <c r="I254" s="24"/>
      <c r="J254" s="24"/>
      <c r="K254" s="27"/>
      <c r="L254" s="27"/>
      <c r="M254" s="35">
        <v>1117994.714</v>
      </c>
      <c r="N254" s="35">
        <f t="shared" si="54"/>
        <v>1117994.714</v>
      </c>
      <c r="O254" s="36">
        <f t="shared" si="55"/>
        <v>100</v>
      </c>
      <c r="P254" s="32" t="s">
        <v>192</v>
      </c>
      <c r="Q254" s="35">
        <v>880522.972</v>
      </c>
      <c r="R254" s="35">
        <v>880522.972</v>
      </c>
      <c r="S254" s="32">
        <f t="shared" si="56"/>
        <v>100</v>
      </c>
      <c r="T254" s="32" t="s">
        <v>205</v>
      </c>
    </row>
    <row r="255" spans="1:20" s="2" customFormat="1" ht="25.5">
      <c r="A255" s="37" t="s">
        <v>235</v>
      </c>
      <c r="B255" s="18" t="s">
        <v>122</v>
      </c>
      <c r="C255" s="33">
        <v>459.0799999999999</v>
      </c>
      <c r="D255" s="33">
        <v>402.9799999999999</v>
      </c>
      <c r="E255" s="34"/>
      <c r="F255" s="34"/>
      <c r="G255" s="27"/>
      <c r="H255" s="27"/>
      <c r="I255" s="24"/>
      <c r="J255" s="24"/>
      <c r="K255" s="27"/>
      <c r="L255" s="27"/>
      <c r="M255" s="35">
        <v>391450.218</v>
      </c>
      <c r="N255" s="35">
        <f t="shared" si="54"/>
        <v>391450.218</v>
      </c>
      <c r="O255" s="36">
        <f t="shared" si="55"/>
        <v>100</v>
      </c>
      <c r="P255" s="32" t="s">
        <v>194</v>
      </c>
      <c r="Q255" s="35">
        <v>305553.547</v>
      </c>
      <c r="R255" s="35">
        <v>305553.547</v>
      </c>
      <c r="S255" s="32">
        <f t="shared" si="56"/>
        <v>100</v>
      </c>
      <c r="T255" s="32" t="s">
        <v>205</v>
      </c>
    </row>
    <row r="256" spans="1:20" s="2" customFormat="1" ht="51">
      <c r="A256" s="37" t="s">
        <v>236</v>
      </c>
      <c r="B256" s="18" t="s">
        <v>123</v>
      </c>
      <c r="C256" s="33">
        <v>481.4899999999999</v>
      </c>
      <c r="D256" s="33">
        <v>526.4499999999999</v>
      </c>
      <c r="E256" s="34"/>
      <c r="F256" s="34"/>
      <c r="G256" s="27"/>
      <c r="H256" s="27"/>
      <c r="I256" s="24"/>
      <c r="J256" s="24"/>
      <c r="K256" s="27"/>
      <c r="L256" s="27"/>
      <c r="M256" s="35">
        <v>407232.296</v>
      </c>
      <c r="N256" s="35">
        <f t="shared" si="54"/>
        <v>407232.296</v>
      </c>
      <c r="O256" s="36">
        <f t="shared" si="55"/>
        <v>100</v>
      </c>
      <c r="P256" s="32" t="s">
        <v>192</v>
      </c>
      <c r="Q256" s="35">
        <v>399993.959</v>
      </c>
      <c r="R256" s="35">
        <v>399993.959</v>
      </c>
      <c r="S256" s="32">
        <f t="shared" si="56"/>
        <v>100</v>
      </c>
      <c r="T256" s="32" t="s">
        <v>201</v>
      </c>
    </row>
    <row r="257" spans="1:20" s="2" customFormat="1" ht="51">
      <c r="A257" s="37" t="s">
        <v>237</v>
      </c>
      <c r="B257" s="18" t="s">
        <v>124</v>
      </c>
      <c r="C257" s="33">
        <v>633.3600000000006</v>
      </c>
      <c r="D257" s="33">
        <v>608.2300000000006</v>
      </c>
      <c r="E257" s="34"/>
      <c r="F257" s="34"/>
      <c r="G257" s="27"/>
      <c r="H257" s="27"/>
      <c r="I257" s="24"/>
      <c r="J257" s="24"/>
      <c r="K257" s="27"/>
      <c r="L257" s="27"/>
      <c r="M257" s="35">
        <v>530686.716</v>
      </c>
      <c r="N257" s="35">
        <f t="shared" si="54"/>
        <v>530686.716</v>
      </c>
      <c r="O257" s="36">
        <f t="shared" si="55"/>
        <v>100</v>
      </c>
      <c r="P257" s="32" t="s">
        <v>191</v>
      </c>
      <c r="Q257" s="35">
        <v>450496.137</v>
      </c>
      <c r="R257" s="35">
        <v>450496.137</v>
      </c>
      <c r="S257" s="32">
        <f t="shared" si="56"/>
        <v>100</v>
      </c>
      <c r="T257" s="32" t="s">
        <v>198</v>
      </c>
    </row>
    <row r="258" spans="1:20" s="2" customFormat="1" ht="51">
      <c r="A258" s="37" t="s">
        <v>238</v>
      </c>
      <c r="B258" s="18" t="s">
        <v>125</v>
      </c>
      <c r="C258" s="33">
        <v>233.23000000000008</v>
      </c>
      <c r="D258" s="33">
        <v>228.03000000000011</v>
      </c>
      <c r="E258" s="34"/>
      <c r="F258" s="34"/>
      <c r="G258" s="27"/>
      <c r="H258" s="27"/>
      <c r="I258" s="24"/>
      <c r="J258" s="24"/>
      <c r="K258" s="27"/>
      <c r="L258" s="27"/>
      <c r="M258" s="35">
        <v>189261.166</v>
      </c>
      <c r="N258" s="35">
        <f t="shared" si="54"/>
        <v>189261.166</v>
      </c>
      <c r="O258" s="36">
        <f t="shared" si="55"/>
        <v>100</v>
      </c>
      <c r="P258" s="32" t="s">
        <v>191</v>
      </c>
      <c r="Q258" s="35">
        <v>153895.094</v>
      </c>
      <c r="R258" s="35">
        <v>153895.094</v>
      </c>
      <c r="S258" s="32">
        <f t="shared" si="56"/>
        <v>100</v>
      </c>
      <c r="T258" s="32" t="s">
        <v>201</v>
      </c>
    </row>
    <row r="259" spans="1:20" s="2" customFormat="1" ht="41.25" customHeight="1">
      <c r="A259" s="22">
        <v>3</v>
      </c>
      <c r="B259" s="17" t="s">
        <v>137</v>
      </c>
      <c r="C259" s="23">
        <f>C260+C263+C266+C269+C272+C275+C278+C281</f>
        <v>9090.080000000002</v>
      </c>
      <c r="D259" s="23">
        <f aca="true" t="shared" si="57" ref="D259:R259">D260+D263+D266+D269+D272+D275+D278+D281</f>
        <v>9025.730000000003</v>
      </c>
      <c r="E259" s="24">
        <f t="shared" si="57"/>
        <v>707</v>
      </c>
      <c r="F259" s="24">
        <f t="shared" si="57"/>
        <v>706</v>
      </c>
      <c r="G259" s="23">
        <f t="shared" si="57"/>
        <v>9090.080000000002</v>
      </c>
      <c r="H259" s="23">
        <f t="shared" si="57"/>
        <v>9025.730000000003</v>
      </c>
      <c r="I259" s="24">
        <f t="shared" si="57"/>
        <v>707</v>
      </c>
      <c r="J259" s="24">
        <f t="shared" si="57"/>
        <v>706</v>
      </c>
      <c r="K259" s="23">
        <f t="shared" si="57"/>
        <v>9090.080000000002</v>
      </c>
      <c r="L259" s="23">
        <f t="shared" si="57"/>
        <v>9025.730000000005</v>
      </c>
      <c r="M259" s="24">
        <f t="shared" si="57"/>
        <v>7349492.398</v>
      </c>
      <c r="N259" s="24">
        <f t="shared" si="57"/>
        <v>7349492.398</v>
      </c>
      <c r="O259" s="24">
        <v>100</v>
      </c>
      <c r="P259" s="23"/>
      <c r="Q259" s="24">
        <f t="shared" si="57"/>
        <v>6036748.989</v>
      </c>
      <c r="R259" s="24">
        <f t="shared" si="57"/>
        <v>6036748.989</v>
      </c>
      <c r="S259" s="24">
        <v>100</v>
      </c>
      <c r="T259" s="23"/>
    </row>
    <row r="260" spans="1:20" s="3" customFormat="1" ht="24.75" customHeight="1">
      <c r="A260" s="22" t="s">
        <v>216</v>
      </c>
      <c r="B260" s="17" t="s">
        <v>165</v>
      </c>
      <c r="C260" s="38">
        <f aca="true" t="shared" si="58" ref="C260:L260">C261</f>
        <v>887.5400000000002</v>
      </c>
      <c r="D260" s="38">
        <f t="shared" si="58"/>
        <v>887.5400000000002</v>
      </c>
      <c r="E260" s="39">
        <f t="shared" si="58"/>
        <v>59</v>
      </c>
      <c r="F260" s="39">
        <f t="shared" si="58"/>
        <v>59</v>
      </c>
      <c r="G260" s="38">
        <f t="shared" si="58"/>
        <v>887.5400000000002</v>
      </c>
      <c r="H260" s="38">
        <f t="shared" si="58"/>
        <v>887.5400000000002</v>
      </c>
      <c r="I260" s="39">
        <f t="shared" si="58"/>
        <v>59</v>
      </c>
      <c r="J260" s="39">
        <f t="shared" si="58"/>
        <v>59</v>
      </c>
      <c r="K260" s="38">
        <f t="shared" si="58"/>
        <v>887.5400000000002</v>
      </c>
      <c r="L260" s="38">
        <f t="shared" si="58"/>
        <v>887.5400000000002</v>
      </c>
      <c r="M260" s="39">
        <f>M261</f>
        <v>695648.103</v>
      </c>
      <c r="N260" s="39">
        <f>N261</f>
        <v>695648.103</v>
      </c>
      <c r="O260" s="34">
        <f>(N260/M260)*100</f>
        <v>100</v>
      </c>
      <c r="P260" s="53"/>
      <c r="Q260" s="39">
        <f>Q261</f>
        <v>612639.398</v>
      </c>
      <c r="R260" s="39">
        <f>R261</f>
        <v>612639.398</v>
      </c>
      <c r="S260" s="27">
        <f>(R260/Q260)*100</f>
        <v>100</v>
      </c>
      <c r="T260" s="53"/>
    </row>
    <row r="261" spans="1:20" s="4" customFormat="1" ht="25.5">
      <c r="A261" s="40"/>
      <c r="B261" s="19" t="s">
        <v>185</v>
      </c>
      <c r="C261" s="41">
        <v>887.5400000000002</v>
      </c>
      <c r="D261" s="41">
        <v>887.5400000000002</v>
      </c>
      <c r="E261" s="42">
        <v>59</v>
      </c>
      <c r="F261" s="42">
        <v>59</v>
      </c>
      <c r="G261" s="41">
        <f aca="true" t="shared" si="59" ref="G261:L261">C261</f>
        <v>887.5400000000002</v>
      </c>
      <c r="H261" s="41">
        <f t="shared" si="59"/>
        <v>887.5400000000002</v>
      </c>
      <c r="I261" s="42">
        <f t="shared" si="59"/>
        <v>59</v>
      </c>
      <c r="J261" s="42">
        <f t="shared" si="59"/>
        <v>59</v>
      </c>
      <c r="K261" s="41">
        <f t="shared" si="59"/>
        <v>887.5400000000002</v>
      </c>
      <c r="L261" s="41">
        <f t="shared" si="59"/>
        <v>887.5400000000002</v>
      </c>
      <c r="M261" s="42">
        <v>695648.103</v>
      </c>
      <c r="N261" s="42">
        <v>695648.103</v>
      </c>
      <c r="O261" s="44">
        <v>100</v>
      </c>
      <c r="P261" s="43" t="s">
        <v>194</v>
      </c>
      <c r="Q261" s="42">
        <v>612639.398</v>
      </c>
      <c r="R261" s="42">
        <v>612639.398</v>
      </c>
      <c r="S261" s="43">
        <v>100</v>
      </c>
      <c r="T261" s="43" t="s">
        <v>203</v>
      </c>
    </row>
    <row r="262" spans="1:20" s="4" customFormat="1" ht="25.5">
      <c r="A262" s="40"/>
      <c r="B262" s="19" t="s">
        <v>186</v>
      </c>
      <c r="C262" s="43"/>
      <c r="D262" s="43"/>
      <c r="E262" s="44"/>
      <c r="F262" s="44"/>
      <c r="G262" s="41"/>
      <c r="H262" s="41"/>
      <c r="I262" s="42"/>
      <c r="J262" s="42"/>
      <c r="K262" s="41"/>
      <c r="L262" s="41"/>
      <c r="M262" s="43"/>
      <c r="N262" s="43"/>
      <c r="O262" s="44"/>
      <c r="P262" s="43"/>
      <c r="Q262" s="43"/>
      <c r="R262" s="43"/>
      <c r="S262" s="43"/>
      <c r="T262" s="43"/>
    </row>
    <row r="263" spans="1:20" s="3" customFormat="1" ht="24" customHeight="1">
      <c r="A263" s="22" t="s">
        <v>220</v>
      </c>
      <c r="B263" s="17" t="s">
        <v>166</v>
      </c>
      <c r="C263" s="38">
        <f aca="true" t="shared" si="60" ref="C263:S263">C264</f>
        <v>1678.8299999999997</v>
      </c>
      <c r="D263" s="38">
        <f t="shared" si="60"/>
        <v>1678.3099999999997</v>
      </c>
      <c r="E263" s="39">
        <f t="shared" si="60"/>
        <v>172</v>
      </c>
      <c r="F263" s="39">
        <f t="shared" si="60"/>
        <v>172</v>
      </c>
      <c r="G263" s="38">
        <f t="shared" si="60"/>
        <v>1678.8299999999997</v>
      </c>
      <c r="H263" s="38">
        <f t="shared" si="60"/>
        <v>1678.3099999999997</v>
      </c>
      <c r="I263" s="39">
        <f t="shared" si="60"/>
        <v>172</v>
      </c>
      <c r="J263" s="39">
        <f t="shared" si="60"/>
        <v>172</v>
      </c>
      <c r="K263" s="38">
        <f t="shared" si="60"/>
        <v>1678.8299999999997</v>
      </c>
      <c r="L263" s="38">
        <f t="shared" si="60"/>
        <v>1678.3099999999997</v>
      </c>
      <c r="M263" s="39">
        <f t="shared" si="60"/>
        <v>1410694.764</v>
      </c>
      <c r="N263" s="39">
        <f t="shared" si="60"/>
        <v>1410694.764</v>
      </c>
      <c r="O263" s="39">
        <f t="shared" si="60"/>
        <v>100</v>
      </c>
      <c r="P263" s="38"/>
      <c r="Q263" s="39">
        <f t="shared" si="60"/>
        <v>1260614.992</v>
      </c>
      <c r="R263" s="39">
        <f t="shared" si="60"/>
        <v>1260614.992</v>
      </c>
      <c r="S263" s="39">
        <f t="shared" si="60"/>
        <v>100</v>
      </c>
      <c r="T263" s="38"/>
    </row>
    <row r="264" spans="1:20" s="4" customFormat="1" ht="25.5">
      <c r="A264" s="40"/>
      <c r="B264" s="19" t="s">
        <v>185</v>
      </c>
      <c r="C264" s="41">
        <v>1678.8299999999997</v>
      </c>
      <c r="D264" s="41">
        <v>1678.3099999999997</v>
      </c>
      <c r="E264" s="42">
        <v>172</v>
      </c>
      <c r="F264" s="42">
        <v>172</v>
      </c>
      <c r="G264" s="41">
        <v>1678.8299999999997</v>
      </c>
      <c r="H264" s="41">
        <v>1678.3099999999997</v>
      </c>
      <c r="I264" s="42">
        <f>E264</f>
        <v>172</v>
      </c>
      <c r="J264" s="42">
        <f>F264</f>
        <v>172</v>
      </c>
      <c r="K264" s="41">
        <f>G264</f>
        <v>1678.8299999999997</v>
      </c>
      <c r="L264" s="41">
        <f>H264</f>
        <v>1678.3099999999997</v>
      </c>
      <c r="M264" s="42">
        <v>1410694.764</v>
      </c>
      <c r="N264" s="42">
        <v>1410694.764</v>
      </c>
      <c r="O264" s="44">
        <v>100</v>
      </c>
      <c r="P264" s="43" t="s">
        <v>207</v>
      </c>
      <c r="Q264" s="42">
        <v>1260614.992</v>
      </c>
      <c r="R264" s="42">
        <v>1260614.992</v>
      </c>
      <c r="S264" s="43">
        <v>100</v>
      </c>
      <c r="T264" s="43" t="s">
        <v>203</v>
      </c>
    </row>
    <row r="265" spans="1:20" s="4" customFormat="1" ht="29.25" customHeight="1">
      <c r="A265" s="40"/>
      <c r="B265" s="19" t="s">
        <v>186</v>
      </c>
      <c r="C265" s="43"/>
      <c r="D265" s="43"/>
      <c r="E265" s="44"/>
      <c r="F265" s="44"/>
      <c r="G265" s="41"/>
      <c r="H265" s="41"/>
      <c r="I265" s="42"/>
      <c r="J265" s="42"/>
      <c r="K265" s="41"/>
      <c r="L265" s="41"/>
      <c r="M265" s="43"/>
      <c r="N265" s="43"/>
      <c r="O265" s="44"/>
      <c r="P265" s="43"/>
      <c r="Q265" s="43"/>
      <c r="R265" s="43"/>
      <c r="S265" s="43"/>
      <c r="T265" s="43"/>
    </row>
    <row r="266" spans="1:20" s="3" customFormat="1" ht="27" customHeight="1">
      <c r="A266" s="22" t="s">
        <v>239</v>
      </c>
      <c r="B266" s="17" t="s">
        <v>167</v>
      </c>
      <c r="C266" s="38">
        <v>76.53999999999999</v>
      </c>
      <c r="D266" s="38">
        <v>75.55</v>
      </c>
      <c r="E266" s="39">
        <f>E267+E268</f>
        <v>10</v>
      </c>
      <c r="F266" s="39">
        <f>F267+F268</f>
        <v>10</v>
      </c>
      <c r="G266" s="38">
        <f>C266</f>
        <v>76.53999999999999</v>
      </c>
      <c r="H266" s="38">
        <f>D266</f>
        <v>75.55</v>
      </c>
      <c r="I266" s="39">
        <f>I267+I268</f>
        <v>10</v>
      </c>
      <c r="J266" s="39">
        <f>J267+J268</f>
        <v>10</v>
      </c>
      <c r="K266" s="38">
        <f>K267+K268</f>
        <v>76.53999999999999</v>
      </c>
      <c r="L266" s="38">
        <f>L267+L268</f>
        <v>75.55</v>
      </c>
      <c r="M266" s="39">
        <v>65264.441</v>
      </c>
      <c r="N266" s="24">
        <f>M266</f>
        <v>65264.441</v>
      </c>
      <c r="O266" s="34">
        <f>(N266/M266)*100</f>
        <v>100</v>
      </c>
      <c r="P266" s="53"/>
      <c r="Q266" s="39">
        <v>57284.655</v>
      </c>
      <c r="R266" s="49">
        <f>Q266</f>
        <v>57284.655</v>
      </c>
      <c r="S266" s="27">
        <f>(R266/Q266)*100</f>
        <v>100</v>
      </c>
      <c r="T266" s="53"/>
    </row>
    <row r="267" spans="1:20" s="4" customFormat="1" ht="25.5">
      <c r="A267" s="40"/>
      <c r="B267" s="19" t="s">
        <v>185</v>
      </c>
      <c r="C267" s="41">
        <v>76.53999999999999</v>
      </c>
      <c r="D267" s="41">
        <v>75.55</v>
      </c>
      <c r="E267" s="44">
        <v>10</v>
      </c>
      <c r="F267" s="44">
        <v>10</v>
      </c>
      <c r="G267" s="41">
        <v>76.53999999999999</v>
      </c>
      <c r="H267" s="41">
        <v>75.55</v>
      </c>
      <c r="I267" s="42">
        <f>E267</f>
        <v>10</v>
      </c>
      <c r="J267" s="42">
        <f>F267</f>
        <v>10</v>
      </c>
      <c r="K267" s="41">
        <f>G267</f>
        <v>76.53999999999999</v>
      </c>
      <c r="L267" s="41">
        <f>H267</f>
        <v>75.55</v>
      </c>
      <c r="M267" s="42">
        <v>65264.441</v>
      </c>
      <c r="N267" s="42">
        <v>65264.441</v>
      </c>
      <c r="O267" s="44">
        <f>(N267/M267)*100</f>
        <v>100</v>
      </c>
      <c r="P267" s="43" t="s">
        <v>193</v>
      </c>
      <c r="Q267" s="42">
        <v>57284.655</v>
      </c>
      <c r="R267" s="42">
        <v>57284.655</v>
      </c>
      <c r="S267" s="43">
        <f>(R267/Q267)*100</f>
        <v>100</v>
      </c>
      <c r="T267" s="43" t="s">
        <v>203</v>
      </c>
    </row>
    <row r="268" spans="1:20" s="4" customFormat="1" ht="25.5">
      <c r="A268" s="40"/>
      <c r="B268" s="19" t="s">
        <v>186</v>
      </c>
      <c r="C268" s="43"/>
      <c r="D268" s="43"/>
      <c r="E268" s="44"/>
      <c r="F268" s="44"/>
      <c r="G268" s="41"/>
      <c r="H268" s="41"/>
      <c r="I268" s="42"/>
      <c r="J268" s="42"/>
      <c r="K268" s="41"/>
      <c r="L268" s="41"/>
      <c r="M268" s="45"/>
      <c r="N268" s="43"/>
      <c r="O268" s="44"/>
      <c r="P268" s="43"/>
      <c r="Q268" s="43"/>
      <c r="R268" s="43"/>
      <c r="S268" s="43"/>
      <c r="T268" s="43"/>
    </row>
    <row r="269" spans="1:20" s="3" customFormat="1" ht="24" customHeight="1">
      <c r="A269" s="22" t="s">
        <v>240</v>
      </c>
      <c r="B269" s="17" t="s">
        <v>168</v>
      </c>
      <c r="C269" s="38">
        <v>500.0399999999999</v>
      </c>
      <c r="D269" s="38">
        <v>500.0399999999999</v>
      </c>
      <c r="E269" s="39">
        <f>E270+E271</f>
        <v>5</v>
      </c>
      <c r="F269" s="39">
        <f>F270+F271</f>
        <v>5</v>
      </c>
      <c r="G269" s="38">
        <f>C269</f>
        <v>500.0399999999999</v>
      </c>
      <c r="H269" s="38">
        <f>D269</f>
        <v>500.0399999999999</v>
      </c>
      <c r="I269" s="39">
        <f aca="true" t="shared" si="61" ref="I269:N269">I270+I271</f>
        <v>5</v>
      </c>
      <c r="J269" s="39">
        <f t="shared" si="61"/>
        <v>5</v>
      </c>
      <c r="K269" s="38">
        <f t="shared" si="61"/>
        <v>500.04</v>
      </c>
      <c r="L269" s="38">
        <f t="shared" si="61"/>
        <v>500.04</v>
      </c>
      <c r="M269" s="39">
        <f t="shared" si="61"/>
        <v>430611.69299999997</v>
      </c>
      <c r="N269" s="39">
        <f t="shared" si="61"/>
        <v>430611.69299999997</v>
      </c>
      <c r="O269" s="39">
        <f>O270</f>
        <v>100</v>
      </c>
      <c r="P269" s="39"/>
      <c r="Q269" s="39">
        <v>381041.84</v>
      </c>
      <c r="R269" s="39">
        <v>381041.84</v>
      </c>
      <c r="S269" s="39">
        <v>100</v>
      </c>
      <c r="T269" s="53"/>
    </row>
    <row r="270" spans="1:20" s="4" customFormat="1" ht="25.5">
      <c r="A270" s="40"/>
      <c r="B270" s="19" t="s">
        <v>185</v>
      </c>
      <c r="C270" s="41">
        <v>21.82</v>
      </c>
      <c r="D270" s="41">
        <f>C270</f>
        <v>21.82</v>
      </c>
      <c r="E270" s="44">
        <v>3</v>
      </c>
      <c r="F270" s="44">
        <v>3</v>
      </c>
      <c r="G270" s="41">
        <f>C270</f>
        <v>21.82</v>
      </c>
      <c r="H270" s="41">
        <f>G270</f>
        <v>21.82</v>
      </c>
      <c r="I270" s="42">
        <f aca="true" t="shared" si="62" ref="I270:L271">E270</f>
        <v>3</v>
      </c>
      <c r="J270" s="42">
        <f t="shared" si="62"/>
        <v>3</v>
      </c>
      <c r="K270" s="41">
        <f t="shared" si="62"/>
        <v>21.82</v>
      </c>
      <c r="L270" s="41">
        <f t="shared" si="62"/>
        <v>21.82</v>
      </c>
      <c r="M270" s="42">
        <f>18605567/1000</f>
        <v>18605.567</v>
      </c>
      <c r="N270" s="42">
        <f aca="true" t="shared" si="63" ref="N270:N275">M270</f>
        <v>18605.567</v>
      </c>
      <c r="O270" s="42">
        <f>N270/M270*100</f>
        <v>100</v>
      </c>
      <c r="P270" s="42" t="s">
        <v>193</v>
      </c>
      <c r="Q270" s="42">
        <v>16544.688</v>
      </c>
      <c r="R270" s="42">
        <v>16544.688</v>
      </c>
      <c r="S270" s="42">
        <v>100</v>
      </c>
      <c r="T270" s="42" t="s">
        <v>203</v>
      </c>
    </row>
    <row r="271" spans="1:20" s="4" customFormat="1" ht="25.5">
      <c r="A271" s="40"/>
      <c r="B271" s="19" t="s">
        <v>186</v>
      </c>
      <c r="C271" s="41">
        <v>478.22</v>
      </c>
      <c r="D271" s="41">
        <f>C271</f>
        <v>478.22</v>
      </c>
      <c r="E271" s="44">
        <v>2</v>
      </c>
      <c r="F271" s="44">
        <v>2</v>
      </c>
      <c r="G271" s="41">
        <f>C271</f>
        <v>478.22</v>
      </c>
      <c r="H271" s="41">
        <f>G271</f>
        <v>478.22</v>
      </c>
      <c r="I271" s="42">
        <f t="shared" si="62"/>
        <v>2</v>
      </c>
      <c r="J271" s="42">
        <f t="shared" si="62"/>
        <v>2</v>
      </c>
      <c r="K271" s="41">
        <f t="shared" si="62"/>
        <v>478.22</v>
      </c>
      <c r="L271" s="41">
        <f t="shared" si="62"/>
        <v>478.22</v>
      </c>
      <c r="M271" s="42">
        <f>412006126/1000</f>
        <v>412006.126</v>
      </c>
      <c r="N271" s="42">
        <f t="shared" si="63"/>
        <v>412006.126</v>
      </c>
      <c r="O271" s="42">
        <f>N271/M271*100</f>
        <v>100</v>
      </c>
      <c r="P271" s="42" t="s">
        <v>193</v>
      </c>
      <c r="Q271" s="42">
        <v>364497.152</v>
      </c>
      <c r="R271" s="42">
        <v>364497.152</v>
      </c>
      <c r="S271" s="42">
        <v>100</v>
      </c>
      <c r="T271" s="42" t="s">
        <v>203</v>
      </c>
    </row>
    <row r="272" spans="1:20" s="3" customFormat="1" ht="23.25" customHeight="1">
      <c r="A272" s="22" t="s">
        <v>241</v>
      </c>
      <c r="B272" s="17" t="s">
        <v>169</v>
      </c>
      <c r="C272" s="38">
        <v>1569.6899999999994</v>
      </c>
      <c r="D272" s="38">
        <v>1569.2699999999995</v>
      </c>
      <c r="E272" s="39">
        <f>E273+E274</f>
        <v>116</v>
      </c>
      <c r="F272" s="39">
        <f>F273+F274</f>
        <v>116</v>
      </c>
      <c r="G272" s="38">
        <f>C272</f>
        <v>1569.6899999999994</v>
      </c>
      <c r="H272" s="38">
        <f>D272</f>
        <v>1569.2699999999995</v>
      </c>
      <c r="I272" s="39">
        <f>I273+I274</f>
        <v>116</v>
      </c>
      <c r="J272" s="39">
        <f>J273+J274</f>
        <v>116</v>
      </c>
      <c r="K272" s="38">
        <f>K273+K274</f>
        <v>1569.6899999999998</v>
      </c>
      <c r="L272" s="38">
        <f>L273+L274</f>
        <v>1569.2700000000004</v>
      </c>
      <c r="M272" s="39">
        <v>1342752.61</v>
      </c>
      <c r="N272" s="24">
        <f t="shared" si="63"/>
        <v>1342752.61</v>
      </c>
      <c r="O272" s="34">
        <f>(N272/M272)*100</f>
        <v>100</v>
      </c>
      <c r="P272" s="53"/>
      <c r="Q272" s="39">
        <v>1157782.22</v>
      </c>
      <c r="R272" s="49">
        <f>Q272</f>
        <v>1157782.22</v>
      </c>
      <c r="S272" s="27">
        <f>(R272/Q272)*100</f>
        <v>100</v>
      </c>
      <c r="T272" s="53"/>
    </row>
    <row r="273" spans="1:20" s="4" customFormat="1" ht="25.5">
      <c r="A273" s="40"/>
      <c r="B273" s="19" t="s">
        <v>185</v>
      </c>
      <c r="C273" s="41">
        <v>1546.3899999999999</v>
      </c>
      <c r="D273" s="41">
        <v>1545.9700000000005</v>
      </c>
      <c r="E273" s="44">
        <v>115</v>
      </c>
      <c r="F273" s="44">
        <v>115</v>
      </c>
      <c r="G273" s="41">
        <v>1546.3899999999999</v>
      </c>
      <c r="H273" s="41">
        <v>1545.9700000000005</v>
      </c>
      <c r="I273" s="42">
        <f>E273</f>
        <v>115</v>
      </c>
      <c r="J273" s="42">
        <f aca="true" t="shared" si="64" ref="J273:L274">F273</f>
        <v>115</v>
      </c>
      <c r="K273" s="41">
        <f t="shared" si="64"/>
        <v>1546.3899999999999</v>
      </c>
      <c r="L273" s="41">
        <f t="shared" si="64"/>
        <v>1545.9700000000005</v>
      </c>
      <c r="M273" s="42">
        <v>1321685.655</v>
      </c>
      <c r="N273" s="44">
        <f t="shared" si="63"/>
        <v>1321685.655</v>
      </c>
      <c r="O273" s="44">
        <f>(N273/M273)*100</f>
        <v>100</v>
      </c>
      <c r="P273" s="43" t="s">
        <v>193</v>
      </c>
      <c r="Q273" s="42">
        <v>1139579.001</v>
      </c>
      <c r="R273" s="44">
        <f>Q273</f>
        <v>1139579.001</v>
      </c>
      <c r="S273" s="43">
        <f>(R273/Q273)*100</f>
        <v>100</v>
      </c>
      <c r="T273" s="43" t="s">
        <v>203</v>
      </c>
    </row>
    <row r="274" spans="1:20" s="4" customFormat="1" ht="25.5">
      <c r="A274" s="40"/>
      <c r="B274" s="19" t="s">
        <v>186</v>
      </c>
      <c r="C274" s="41">
        <v>23.3</v>
      </c>
      <c r="D274" s="41">
        <v>23.3</v>
      </c>
      <c r="E274" s="44">
        <v>1</v>
      </c>
      <c r="F274" s="44">
        <v>1</v>
      </c>
      <c r="G274" s="41">
        <v>23.3</v>
      </c>
      <c r="H274" s="41">
        <v>23.3</v>
      </c>
      <c r="I274" s="42">
        <f>E274</f>
        <v>1</v>
      </c>
      <c r="J274" s="42">
        <f t="shared" si="64"/>
        <v>1</v>
      </c>
      <c r="K274" s="41">
        <f t="shared" si="64"/>
        <v>23.3</v>
      </c>
      <c r="L274" s="41">
        <f t="shared" si="64"/>
        <v>23.3</v>
      </c>
      <c r="M274" s="42">
        <v>21066.955</v>
      </c>
      <c r="N274" s="44">
        <f t="shared" si="63"/>
        <v>21066.955</v>
      </c>
      <c r="O274" s="44">
        <f>(N274/M274)*100</f>
        <v>100</v>
      </c>
      <c r="P274" s="43" t="s">
        <v>194</v>
      </c>
      <c r="Q274" s="42">
        <v>18203.219</v>
      </c>
      <c r="R274" s="44">
        <f>Q274</f>
        <v>18203.219</v>
      </c>
      <c r="S274" s="43">
        <f>(R274/Q274)*100</f>
        <v>100</v>
      </c>
      <c r="T274" s="43" t="s">
        <v>203</v>
      </c>
    </row>
    <row r="275" spans="1:20" s="3" customFormat="1" ht="24.75" customHeight="1">
      <c r="A275" s="22" t="s">
        <v>242</v>
      </c>
      <c r="B275" s="17" t="s">
        <v>170</v>
      </c>
      <c r="C275" s="38">
        <v>1212.94</v>
      </c>
      <c r="D275" s="38">
        <v>1212.94</v>
      </c>
      <c r="E275" s="39">
        <f>E276+E277</f>
        <v>110</v>
      </c>
      <c r="F275" s="39">
        <f>F276+F277</f>
        <v>110</v>
      </c>
      <c r="G275" s="38">
        <f>C275</f>
        <v>1212.94</v>
      </c>
      <c r="H275" s="38">
        <f>D275</f>
        <v>1212.94</v>
      </c>
      <c r="I275" s="39">
        <f>I276+I277</f>
        <v>110</v>
      </c>
      <c r="J275" s="39">
        <f>J276+J277</f>
        <v>110</v>
      </c>
      <c r="K275" s="38">
        <f>K276+K277</f>
        <v>1212.94</v>
      </c>
      <c r="L275" s="38">
        <f>L276+L277</f>
        <v>1212.94</v>
      </c>
      <c r="M275" s="39">
        <v>977017.045</v>
      </c>
      <c r="N275" s="24">
        <f t="shared" si="63"/>
        <v>977017.045</v>
      </c>
      <c r="O275" s="34">
        <f>(N275/M275)*100</f>
        <v>100</v>
      </c>
      <c r="P275" s="53"/>
      <c r="Q275" s="39">
        <v>809225.035</v>
      </c>
      <c r="R275" s="49">
        <f>Q275</f>
        <v>809225.035</v>
      </c>
      <c r="S275" s="27">
        <f>(R275/Q275)*100</f>
        <v>100</v>
      </c>
      <c r="T275" s="53"/>
    </row>
    <row r="276" spans="1:20" s="4" customFormat="1" ht="38.25">
      <c r="A276" s="40"/>
      <c r="B276" s="19" t="s">
        <v>185</v>
      </c>
      <c r="C276" s="41">
        <v>1212.94</v>
      </c>
      <c r="D276" s="41">
        <v>1212.94</v>
      </c>
      <c r="E276" s="44">
        <v>110</v>
      </c>
      <c r="F276" s="44">
        <v>110</v>
      </c>
      <c r="G276" s="41">
        <v>1212.94</v>
      </c>
      <c r="H276" s="41">
        <v>1212.94</v>
      </c>
      <c r="I276" s="42">
        <f>E276</f>
        <v>110</v>
      </c>
      <c r="J276" s="42">
        <f>F276</f>
        <v>110</v>
      </c>
      <c r="K276" s="41">
        <f>G276</f>
        <v>1212.94</v>
      </c>
      <c r="L276" s="41">
        <f>H276</f>
        <v>1212.94</v>
      </c>
      <c r="M276" s="42">
        <v>977017.045</v>
      </c>
      <c r="N276" s="42">
        <v>977017.045</v>
      </c>
      <c r="O276" s="44">
        <f>(N276/M276)*100</f>
        <v>100</v>
      </c>
      <c r="P276" s="43" t="s">
        <v>207</v>
      </c>
      <c r="Q276" s="42">
        <v>809225.035</v>
      </c>
      <c r="R276" s="42">
        <v>809225.035</v>
      </c>
      <c r="S276" s="43">
        <f>(R276/Q276)*100</f>
        <v>100</v>
      </c>
      <c r="T276" s="43" t="s">
        <v>208</v>
      </c>
    </row>
    <row r="277" spans="1:20" s="4" customFormat="1" ht="25.5">
      <c r="A277" s="40"/>
      <c r="B277" s="19" t="s">
        <v>186</v>
      </c>
      <c r="C277" s="43"/>
      <c r="D277" s="43"/>
      <c r="E277" s="44"/>
      <c r="F277" s="44"/>
      <c r="G277" s="41"/>
      <c r="H277" s="41"/>
      <c r="I277" s="42"/>
      <c r="J277" s="42"/>
      <c r="K277" s="41"/>
      <c r="L277" s="41"/>
      <c r="M277" s="43"/>
      <c r="N277" s="43"/>
      <c r="O277" s="44"/>
      <c r="P277" s="43"/>
      <c r="Q277" s="43"/>
      <c r="R277" s="43"/>
      <c r="S277" s="43"/>
      <c r="T277" s="43"/>
    </row>
    <row r="278" spans="1:20" s="3" customFormat="1" ht="24" customHeight="1">
      <c r="A278" s="22" t="s">
        <v>243</v>
      </c>
      <c r="B278" s="17" t="s">
        <v>171</v>
      </c>
      <c r="C278" s="38">
        <v>1170.4300000000012</v>
      </c>
      <c r="D278" s="38">
        <v>1108.4200000000017</v>
      </c>
      <c r="E278" s="39">
        <f>E279+E280</f>
        <v>105</v>
      </c>
      <c r="F278" s="39">
        <f>F279+F280</f>
        <v>104</v>
      </c>
      <c r="G278" s="38">
        <f>C278</f>
        <v>1170.4300000000012</v>
      </c>
      <c r="H278" s="38">
        <f>D278</f>
        <v>1108.4200000000017</v>
      </c>
      <c r="I278" s="39">
        <f>I279+I280</f>
        <v>105</v>
      </c>
      <c r="J278" s="39">
        <f>J279+J280</f>
        <v>104</v>
      </c>
      <c r="K278" s="38">
        <f>K279+K280</f>
        <v>1170.4300000000012</v>
      </c>
      <c r="L278" s="38">
        <f>L279+L280</f>
        <v>1108.4200000000017</v>
      </c>
      <c r="M278" s="39">
        <v>897353.039</v>
      </c>
      <c r="N278" s="24">
        <f>M278</f>
        <v>897353.039</v>
      </c>
      <c r="O278" s="34">
        <f>(N278/M278)*100</f>
        <v>100</v>
      </c>
      <c r="P278" s="53"/>
      <c r="Q278" s="39">
        <v>627843.543</v>
      </c>
      <c r="R278" s="49">
        <f>Q278</f>
        <v>627843.543</v>
      </c>
      <c r="S278" s="27">
        <f>(R278/Q278)*100</f>
        <v>100</v>
      </c>
      <c r="T278" s="53"/>
    </row>
    <row r="279" spans="1:20" s="4" customFormat="1" ht="25.5">
      <c r="A279" s="40"/>
      <c r="B279" s="19" t="s">
        <v>185</v>
      </c>
      <c r="C279" s="41">
        <v>1170.4300000000012</v>
      </c>
      <c r="D279" s="41">
        <v>1108.4200000000017</v>
      </c>
      <c r="E279" s="44">
        <v>105</v>
      </c>
      <c r="F279" s="44">
        <v>104</v>
      </c>
      <c r="G279" s="41">
        <v>1170.4300000000012</v>
      </c>
      <c r="H279" s="41">
        <v>1108.4200000000017</v>
      </c>
      <c r="I279" s="42">
        <f>E279</f>
        <v>105</v>
      </c>
      <c r="J279" s="42">
        <f>F279</f>
        <v>104</v>
      </c>
      <c r="K279" s="41">
        <f>G279</f>
        <v>1170.4300000000012</v>
      </c>
      <c r="L279" s="41">
        <f>H279</f>
        <v>1108.4200000000017</v>
      </c>
      <c r="M279" s="42">
        <v>897353.039</v>
      </c>
      <c r="N279" s="42">
        <v>897353.039</v>
      </c>
      <c r="O279" s="44">
        <f>(N279/M279)*100</f>
        <v>100</v>
      </c>
      <c r="P279" s="43" t="s">
        <v>207</v>
      </c>
      <c r="Q279" s="42">
        <v>627843.543</v>
      </c>
      <c r="R279" s="42">
        <v>627843.543</v>
      </c>
      <c r="S279" s="43">
        <f>(R279/Q279)*100</f>
        <v>100</v>
      </c>
      <c r="T279" s="43" t="s">
        <v>203</v>
      </c>
    </row>
    <row r="280" spans="1:20" s="4" customFormat="1" ht="29.25" customHeight="1">
      <c r="A280" s="40"/>
      <c r="B280" s="19" t="s">
        <v>186</v>
      </c>
      <c r="C280" s="43"/>
      <c r="D280" s="43"/>
      <c r="E280" s="44"/>
      <c r="F280" s="44"/>
      <c r="G280" s="41"/>
      <c r="H280" s="41"/>
      <c r="I280" s="42"/>
      <c r="J280" s="42"/>
      <c r="K280" s="41"/>
      <c r="L280" s="41"/>
      <c r="M280" s="43"/>
      <c r="N280" s="43"/>
      <c r="O280" s="44"/>
      <c r="P280" s="43"/>
      <c r="Q280" s="43"/>
      <c r="R280" s="43"/>
      <c r="S280" s="43"/>
      <c r="T280" s="43"/>
    </row>
    <row r="281" spans="1:20" s="3" customFormat="1" ht="25.5" customHeight="1">
      <c r="A281" s="22" t="s">
        <v>225</v>
      </c>
      <c r="B281" s="17" t="s">
        <v>172</v>
      </c>
      <c r="C281" s="38">
        <v>1994.0700000000013</v>
      </c>
      <c r="D281" s="38">
        <v>1993.6600000000012</v>
      </c>
      <c r="E281" s="39">
        <f>E282+E283</f>
        <v>130</v>
      </c>
      <c r="F281" s="39">
        <f>F282+F283</f>
        <v>130</v>
      </c>
      <c r="G281" s="38">
        <f>C281</f>
        <v>1994.0700000000013</v>
      </c>
      <c r="H281" s="38">
        <f>D281</f>
        <v>1993.6600000000012</v>
      </c>
      <c r="I281" s="39">
        <f>I282+I283</f>
        <v>130</v>
      </c>
      <c r="J281" s="39">
        <f>J282+J283</f>
        <v>130</v>
      </c>
      <c r="K281" s="38">
        <f>K282+K283</f>
        <v>1994.0700000000013</v>
      </c>
      <c r="L281" s="38">
        <f>L282+L283</f>
        <v>1993.6600000000012</v>
      </c>
      <c r="M281" s="39">
        <v>1530150.703</v>
      </c>
      <c r="N281" s="24">
        <f>M281</f>
        <v>1530150.703</v>
      </c>
      <c r="O281" s="34">
        <f>(N281/M281)*100</f>
        <v>100</v>
      </c>
      <c r="P281" s="53"/>
      <c r="Q281" s="39">
        <v>1130317.306</v>
      </c>
      <c r="R281" s="49">
        <f>Q281</f>
        <v>1130317.306</v>
      </c>
      <c r="S281" s="27">
        <f>(R281/Q281)*100</f>
        <v>100</v>
      </c>
      <c r="T281" s="53"/>
    </row>
    <row r="282" spans="1:20" s="4" customFormat="1" ht="38.25">
      <c r="A282" s="40"/>
      <c r="B282" s="19" t="s">
        <v>185</v>
      </c>
      <c r="C282" s="41">
        <v>1994.0700000000013</v>
      </c>
      <c r="D282" s="41">
        <v>1993.6600000000012</v>
      </c>
      <c r="E282" s="44">
        <v>130</v>
      </c>
      <c r="F282" s="44">
        <v>130</v>
      </c>
      <c r="G282" s="41">
        <v>1994.0700000000013</v>
      </c>
      <c r="H282" s="41">
        <v>1993.6600000000012</v>
      </c>
      <c r="I282" s="42">
        <v>130</v>
      </c>
      <c r="J282" s="42">
        <v>130</v>
      </c>
      <c r="K282" s="41">
        <f>G282</f>
        <v>1994.0700000000013</v>
      </c>
      <c r="L282" s="41">
        <f>H282</f>
        <v>1993.6600000000012</v>
      </c>
      <c r="M282" s="42">
        <v>1530150.703</v>
      </c>
      <c r="N282" s="42">
        <v>1530150.703</v>
      </c>
      <c r="O282" s="44">
        <f>(N282/M282)*100</f>
        <v>100</v>
      </c>
      <c r="P282" s="43" t="s">
        <v>207</v>
      </c>
      <c r="Q282" s="42">
        <v>1130317.306</v>
      </c>
      <c r="R282" s="42">
        <v>1130317.306</v>
      </c>
      <c r="S282" s="43">
        <f>(R282/Q282)*100</f>
        <v>100</v>
      </c>
      <c r="T282" s="43" t="s">
        <v>208</v>
      </c>
    </row>
    <row r="283" spans="1:20" s="4" customFormat="1" ht="25.5">
      <c r="A283" s="40"/>
      <c r="B283" s="19" t="s">
        <v>186</v>
      </c>
      <c r="C283" s="43"/>
      <c r="D283" s="43"/>
      <c r="E283" s="44"/>
      <c r="F283" s="44"/>
      <c r="G283" s="41"/>
      <c r="H283" s="41"/>
      <c r="I283" s="42"/>
      <c r="J283" s="42"/>
      <c r="K283" s="41"/>
      <c r="L283" s="41"/>
      <c r="M283" s="43"/>
      <c r="N283" s="43"/>
      <c r="O283" s="44"/>
      <c r="P283" s="43"/>
      <c r="Q283" s="43"/>
      <c r="R283" s="43"/>
      <c r="S283" s="43"/>
      <c r="T283" s="43"/>
    </row>
    <row r="284" spans="1:20" s="2" customFormat="1" ht="25.5" customHeight="1">
      <c r="A284" s="29" t="s">
        <v>126</v>
      </c>
      <c r="B284" s="14" t="s">
        <v>127</v>
      </c>
      <c r="C284" s="30">
        <f>C285+C293+C287</f>
        <v>731.43</v>
      </c>
      <c r="D284" s="30">
        <f aca="true" t="shared" si="65" ref="D284:R284">D285+D293+D287</f>
        <v>653.1899999999999</v>
      </c>
      <c r="E284" s="31">
        <f t="shared" si="65"/>
        <v>46</v>
      </c>
      <c r="F284" s="31">
        <f t="shared" si="65"/>
        <v>39</v>
      </c>
      <c r="G284" s="30">
        <f t="shared" si="65"/>
        <v>301.58</v>
      </c>
      <c r="H284" s="30">
        <f t="shared" si="65"/>
        <v>288.46</v>
      </c>
      <c r="I284" s="31">
        <f t="shared" si="65"/>
        <v>46</v>
      </c>
      <c r="J284" s="31">
        <f t="shared" si="65"/>
        <v>39</v>
      </c>
      <c r="K284" s="30">
        <f t="shared" si="65"/>
        <v>301.58</v>
      </c>
      <c r="L284" s="30">
        <f t="shared" si="65"/>
        <v>288.46</v>
      </c>
      <c r="M284" s="31">
        <f t="shared" si="65"/>
        <v>466360.10000000003</v>
      </c>
      <c r="N284" s="31">
        <f t="shared" si="65"/>
        <v>466360.10000000003</v>
      </c>
      <c r="O284" s="31">
        <v>100</v>
      </c>
      <c r="P284" s="30"/>
      <c r="Q284" s="31">
        <f t="shared" si="65"/>
        <v>303386.30000000005</v>
      </c>
      <c r="R284" s="31">
        <f t="shared" si="65"/>
        <v>303386.30000000005</v>
      </c>
      <c r="S284" s="31">
        <v>100</v>
      </c>
      <c r="T284" s="30"/>
    </row>
    <row r="285" spans="1:20" s="2" customFormat="1" ht="24" customHeight="1">
      <c r="A285" s="27">
        <v>1</v>
      </c>
      <c r="B285" s="15" t="s">
        <v>9</v>
      </c>
      <c r="C285" s="23">
        <f>C286</f>
        <v>265</v>
      </c>
      <c r="D285" s="23">
        <f aca="true" t="shared" si="66" ref="D285:S285">D286</f>
        <v>256.57</v>
      </c>
      <c r="E285" s="23">
        <f t="shared" si="66"/>
        <v>0</v>
      </c>
      <c r="F285" s="23">
        <f t="shared" si="66"/>
        <v>0</v>
      </c>
      <c r="G285" s="23">
        <f t="shared" si="66"/>
        <v>0</v>
      </c>
      <c r="H285" s="23">
        <f t="shared" si="66"/>
        <v>0</v>
      </c>
      <c r="I285" s="23">
        <f t="shared" si="66"/>
        <v>0</v>
      </c>
      <c r="J285" s="23">
        <f t="shared" si="66"/>
        <v>0</v>
      </c>
      <c r="K285" s="23">
        <f t="shared" si="66"/>
        <v>0</v>
      </c>
      <c r="L285" s="23">
        <f t="shared" si="66"/>
        <v>0</v>
      </c>
      <c r="M285" s="24">
        <f t="shared" si="66"/>
        <v>157123.791</v>
      </c>
      <c r="N285" s="24">
        <f t="shared" si="66"/>
        <v>157123.791</v>
      </c>
      <c r="O285" s="24">
        <f t="shared" si="66"/>
        <v>100</v>
      </c>
      <c r="P285" s="23"/>
      <c r="Q285" s="24">
        <f t="shared" si="66"/>
        <v>111636.903</v>
      </c>
      <c r="R285" s="24">
        <f t="shared" si="66"/>
        <v>111636.903</v>
      </c>
      <c r="S285" s="24">
        <f t="shared" si="66"/>
        <v>100</v>
      </c>
      <c r="T285" s="23"/>
    </row>
    <row r="286" spans="1:20" s="2" customFormat="1" ht="51">
      <c r="A286" s="32" t="s">
        <v>219</v>
      </c>
      <c r="B286" s="16" t="s">
        <v>29</v>
      </c>
      <c r="C286" s="33">
        <v>265</v>
      </c>
      <c r="D286" s="33">
        <v>256.57</v>
      </c>
      <c r="E286" s="34"/>
      <c r="F286" s="34"/>
      <c r="G286" s="27"/>
      <c r="H286" s="27"/>
      <c r="I286" s="24"/>
      <c r="J286" s="24"/>
      <c r="K286" s="27"/>
      <c r="L286" s="27"/>
      <c r="M286" s="35">
        <v>157123.791</v>
      </c>
      <c r="N286" s="35">
        <f>M286</f>
        <v>157123.791</v>
      </c>
      <c r="O286" s="36">
        <f>(N286/M286)*100</f>
        <v>100</v>
      </c>
      <c r="P286" s="32" t="s">
        <v>191</v>
      </c>
      <c r="Q286" s="35">
        <v>111636.903</v>
      </c>
      <c r="R286" s="35">
        <v>111636.903</v>
      </c>
      <c r="S286" s="32">
        <f>(R286/Q286)*100</f>
        <v>100</v>
      </c>
      <c r="T286" s="32" t="s">
        <v>201</v>
      </c>
    </row>
    <row r="287" spans="1:20" s="2" customFormat="1" ht="27" customHeight="1">
      <c r="A287" s="22">
        <v>2</v>
      </c>
      <c r="B287" s="17" t="s">
        <v>42</v>
      </c>
      <c r="C287" s="23">
        <f>SUM(C288:C292)</f>
        <v>164.85000000000002</v>
      </c>
      <c r="D287" s="23">
        <f aca="true" t="shared" si="67" ref="D287:R287">SUM(D288:D292)</f>
        <v>108.16</v>
      </c>
      <c r="E287" s="23">
        <f t="shared" si="67"/>
        <v>0</v>
      </c>
      <c r="F287" s="23">
        <f t="shared" si="67"/>
        <v>0</v>
      </c>
      <c r="G287" s="23">
        <f t="shared" si="67"/>
        <v>0</v>
      </c>
      <c r="H287" s="23">
        <f t="shared" si="67"/>
        <v>0</v>
      </c>
      <c r="I287" s="23">
        <f t="shared" si="67"/>
        <v>0</v>
      </c>
      <c r="J287" s="23">
        <f t="shared" si="67"/>
        <v>0</v>
      </c>
      <c r="K287" s="23">
        <f t="shared" si="67"/>
        <v>0</v>
      </c>
      <c r="L287" s="23">
        <f t="shared" si="67"/>
        <v>0</v>
      </c>
      <c r="M287" s="24">
        <f t="shared" si="67"/>
        <v>145857.945</v>
      </c>
      <c r="N287" s="24">
        <f t="shared" si="67"/>
        <v>145857.945</v>
      </c>
      <c r="O287" s="24">
        <v>100</v>
      </c>
      <c r="P287" s="23"/>
      <c r="Q287" s="24">
        <f t="shared" si="67"/>
        <v>52290.895000000004</v>
      </c>
      <c r="R287" s="24">
        <f t="shared" si="67"/>
        <v>52290.895000000004</v>
      </c>
      <c r="S287" s="24">
        <v>100</v>
      </c>
      <c r="T287" s="23"/>
    </row>
    <row r="288" spans="1:20" s="2" customFormat="1" ht="51">
      <c r="A288" s="37" t="s">
        <v>217</v>
      </c>
      <c r="B288" s="18" t="s">
        <v>128</v>
      </c>
      <c r="C288" s="33">
        <v>29.459999999999994</v>
      </c>
      <c r="D288" s="33">
        <v>28.069999999999997</v>
      </c>
      <c r="E288" s="34"/>
      <c r="F288" s="34"/>
      <c r="G288" s="27"/>
      <c r="H288" s="27"/>
      <c r="I288" s="24"/>
      <c r="J288" s="24"/>
      <c r="K288" s="27"/>
      <c r="L288" s="27"/>
      <c r="M288" s="35">
        <v>19408.247</v>
      </c>
      <c r="N288" s="35">
        <f>M288</f>
        <v>19408.247</v>
      </c>
      <c r="O288" s="36">
        <f aca="true" t="shared" si="68" ref="O288:O300">(N288/M288)*100</f>
        <v>100</v>
      </c>
      <c r="P288" s="32" t="s">
        <v>191</v>
      </c>
      <c r="Q288" s="35">
        <v>13570.686</v>
      </c>
      <c r="R288" s="35">
        <v>13570.686</v>
      </c>
      <c r="S288" s="32">
        <f aca="true" t="shared" si="69" ref="S288:S300">(R288/Q288)*100</f>
        <v>100</v>
      </c>
      <c r="T288" s="32" t="s">
        <v>205</v>
      </c>
    </row>
    <row r="289" spans="1:20" s="2" customFormat="1" ht="25.5">
      <c r="A289" s="37" t="s">
        <v>218</v>
      </c>
      <c r="B289" s="18" t="s">
        <v>129</v>
      </c>
      <c r="C289" s="33">
        <v>19.810000000000002</v>
      </c>
      <c r="D289" s="33">
        <v>19.25</v>
      </c>
      <c r="E289" s="34"/>
      <c r="F289" s="34"/>
      <c r="G289" s="27"/>
      <c r="H289" s="27"/>
      <c r="I289" s="24"/>
      <c r="J289" s="24"/>
      <c r="K289" s="27"/>
      <c r="L289" s="27"/>
      <c r="M289" s="35">
        <v>13050.827</v>
      </c>
      <c r="N289" s="35">
        <f>M289</f>
        <v>13050.827</v>
      </c>
      <c r="O289" s="36">
        <f t="shared" si="68"/>
        <v>100</v>
      </c>
      <c r="P289" s="32" t="s">
        <v>193</v>
      </c>
      <c r="Q289" s="35">
        <v>9306.58</v>
      </c>
      <c r="R289" s="35">
        <v>9306.58</v>
      </c>
      <c r="S289" s="32">
        <f t="shared" si="69"/>
        <v>100</v>
      </c>
      <c r="T289" s="32" t="s">
        <v>205</v>
      </c>
    </row>
    <row r="290" spans="1:20" s="2" customFormat="1" ht="25.5">
      <c r="A290" s="37" t="s">
        <v>223</v>
      </c>
      <c r="B290" s="18" t="s">
        <v>130</v>
      </c>
      <c r="C290" s="33">
        <v>3.13</v>
      </c>
      <c r="D290" s="33">
        <v>3.13</v>
      </c>
      <c r="E290" s="34"/>
      <c r="F290" s="34"/>
      <c r="G290" s="27"/>
      <c r="H290" s="27"/>
      <c r="I290" s="24"/>
      <c r="J290" s="24"/>
      <c r="K290" s="27"/>
      <c r="L290" s="27"/>
      <c r="M290" s="35">
        <v>2062.044</v>
      </c>
      <c r="N290" s="35">
        <f>M290</f>
        <v>2062.044</v>
      </c>
      <c r="O290" s="36">
        <f t="shared" si="68"/>
        <v>100</v>
      </c>
      <c r="P290" s="32" t="s">
        <v>194</v>
      </c>
      <c r="Q290" s="35">
        <v>1513.226</v>
      </c>
      <c r="R290" s="35">
        <v>1513.226</v>
      </c>
      <c r="S290" s="32">
        <f t="shared" si="69"/>
        <v>100</v>
      </c>
      <c r="T290" s="32" t="s">
        <v>205</v>
      </c>
    </row>
    <row r="291" spans="1:20" s="2" customFormat="1" ht="51">
      <c r="A291" s="37" t="s">
        <v>224</v>
      </c>
      <c r="B291" s="18" t="s">
        <v>131</v>
      </c>
      <c r="C291" s="33">
        <v>42.93</v>
      </c>
      <c r="D291" s="33">
        <v>7.86</v>
      </c>
      <c r="E291" s="34"/>
      <c r="F291" s="34"/>
      <c r="G291" s="27"/>
      <c r="H291" s="27"/>
      <c r="I291" s="24"/>
      <c r="J291" s="24"/>
      <c r="K291" s="27"/>
      <c r="L291" s="27"/>
      <c r="M291" s="35">
        <v>65537.054</v>
      </c>
      <c r="N291" s="35">
        <f>M291</f>
        <v>65537.054</v>
      </c>
      <c r="O291" s="36">
        <f t="shared" si="68"/>
        <v>100</v>
      </c>
      <c r="P291" s="32" t="s">
        <v>191</v>
      </c>
      <c r="Q291" s="35">
        <v>3799.986</v>
      </c>
      <c r="R291" s="35">
        <v>3799.986</v>
      </c>
      <c r="S291" s="32">
        <f t="shared" si="69"/>
        <v>100</v>
      </c>
      <c r="T291" s="32" t="s">
        <v>205</v>
      </c>
    </row>
    <row r="292" spans="1:20" s="2" customFormat="1" ht="25.5">
      <c r="A292" s="37" t="s">
        <v>232</v>
      </c>
      <c r="B292" s="18" t="s">
        <v>132</v>
      </c>
      <c r="C292" s="33">
        <v>69.52000000000001</v>
      </c>
      <c r="D292" s="33">
        <v>49.85</v>
      </c>
      <c r="E292" s="34"/>
      <c r="F292" s="34"/>
      <c r="G292" s="27"/>
      <c r="H292" s="27"/>
      <c r="I292" s="24"/>
      <c r="J292" s="24"/>
      <c r="K292" s="27"/>
      <c r="L292" s="27"/>
      <c r="M292" s="35">
        <v>45799.773</v>
      </c>
      <c r="N292" s="35">
        <f>M292</f>
        <v>45799.773</v>
      </c>
      <c r="O292" s="36">
        <f t="shared" si="68"/>
        <v>100</v>
      </c>
      <c r="P292" s="32" t="s">
        <v>193</v>
      </c>
      <c r="Q292" s="35">
        <v>24100.417</v>
      </c>
      <c r="R292" s="35">
        <v>24100.417</v>
      </c>
      <c r="S292" s="32">
        <f t="shared" si="69"/>
        <v>100</v>
      </c>
      <c r="T292" s="32" t="s">
        <v>204</v>
      </c>
    </row>
    <row r="293" spans="1:20" s="2" customFormat="1" ht="25.5">
      <c r="A293" s="22">
        <v>3</v>
      </c>
      <c r="B293" s="17" t="s">
        <v>137</v>
      </c>
      <c r="C293" s="23">
        <f>C294+C297+C300</f>
        <v>301.58</v>
      </c>
      <c r="D293" s="23">
        <f aca="true" t="shared" si="70" ref="D293:R293">D294+D297+D300</f>
        <v>288.46</v>
      </c>
      <c r="E293" s="24">
        <f t="shared" si="70"/>
        <v>46</v>
      </c>
      <c r="F293" s="24">
        <f t="shared" si="70"/>
        <v>39</v>
      </c>
      <c r="G293" s="23">
        <f t="shared" si="70"/>
        <v>301.58</v>
      </c>
      <c r="H293" s="23">
        <f t="shared" si="70"/>
        <v>288.46</v>
      </c>
      <c r="I293" s="24">
        <f t="shared" si="70"/>
        <v>46</v>
      </c>
      <c r="J293" s="24">
        <f t="shared" si="70"/>
        <v>39</v>
      </c>
      <c r="K293" s="23">
        <f t="shared" si="70"/>
        <v>301.58</v>
      </c>
      <c r="L293" s="23">
        <f t="shared" si="70"/>
        <v>288.46</v>
      </c>
      <c r="M293" s="24">
        <f t="shared" si="70"/>
        <v>163378.364</v>
      </c>
      <c r="N293" s="24">
        <f t="shared" si="70"/>
        <v>163378.364</v>
      </c>
      <c r="O293" s="24">
        <v>100</v>
      </c>
      <c r="P293" s="23"/>
      <c r="Q293" s="24">
        <f t="shared" si="70"/>
        <v>139458.502</v>
      </c>
      <c r="R293" s="24">
        <f t="shared" si="70"/>
        <v>139458.502</v>
      </c>
      <c r="S293" s="24">
        <v>100</v>
      </c>
      <c r="T293" s="23"/>
    </row>
    <row r="294" spans="1:20" s="3" customFormat="1" ht="26.25" customHeight="1">
      <c r="A294" s="22" t="s">
        <v>216</v>
      </c>
      <c r="B294" s="17" t="s">
        <v>182</v>
      </c>
      <c r="C294" s="38">
        <v>41.87</v>
      </c>
      <c r="D294" s="38">
        <v>24.02</v>
      </c>
      <c r="E294" s="39">
        <f>E295+E296</f>
        <v>19</v>
      </c>
      <c r="F294" s="39">
        <f>F295+F296</f>
        <v>12</v>
      </c>
      <c r="G294" s="38">
        <f>C294</f>
        <v>41.87</v>
      </c>
      <c r="H294" s="38">
        <f>D294</f>
        <v>24.02</v>
      </c>
      <c r="I294" s="39">
        <f>I295+I296</f>
        <v>19</v>
      </c>
      <c r="J294" s="39">
        <f>J295+J296</f>
        <v>12</v>
      </c>
      <c r="K294" s="38">
        <f>K295+K296</f>
        <v>41.87</v>
      </c>
      <c r="L294" s="38">
        <f>L295+L296</f>
        <v>24.02</v>
      </c>
      <c r="M294" s="39">
        <v>27583.954</v>
      </c>
      <c r="N294" s="24">
        <f aca="true" t="shared" si="71" ref="N294:N300">M294</f>
        <v>27583.954</v>
      </c>
      <c r="O294" s="34">
        <f t="shared" si="68"/>
        <v>100</v>
      </c>
      <c r="P294" s="53"/>
      <c r="Q294" s="39">
        <v>11612.678</v>
      </c>
      <c r="R294" s="49">
        <f>Q294</f>
        <v>11612.678</v>
      </c>
      <c r="S294" s="27">
        <f t="shared" si="69"/>
        <v>100</v>
      </c>
      <c r="T294" s="53"/>
    </row>
    <row r="295" spans="1:20" s="4" customFormat="1" ht="25.5">
      <c r="A295" s="40"/>
      <c r="B295" s="19" t="s">
        <v>185</v>
      </c>
      <c r="C295" s="41">
        <v>41.87</v>
      </c>
      <c r="D295" s="41">
        <v>24.02</v>
      </c>
      <c r="E295" s="42">
        <v>19</v>
      </c>
      <c r="F295" s="42">
        <v>12</v>
      </c>
      <c r="G295" s="41">
        <v>41.87</v>
      </c>
      <c r="H295" s="41">
        <v>24.02</v>
      </c>
      <c r="I295" s="42">
        <v>19</v>
      </c>
      <c r="J295" s="42">
        <v>12</v>
      </c>
      <c r="K295" s="41">
        <v>41.87</v>
      </c>
      <c r="L295" s="41">
        <v>24.02</v>
      </c>
      <c r="M295" s="42">
        <v>27583.954</v>
      </c>
      <c r="N295" s="42">
        <v>27583.954</v>
      </c>
      <c r="O295" s="44">
        <v>100</v>
      </c>
      <c r="P295" s="43" t="s">
        <v>193</v>
      </c>
      <c r="Q295" s="42">
        <v>11612.678</v>
      </c>
      <c r="R295" s="42">
        <v>11612.678</v>
      </c>
      <c r="S295" s="43">
        <v>100</v>
      </c>
      <c r="T295" s="43" t="s">
        <v>203</v>
      </c>
    </row>
    <row r="296" spans="1:20" s="4" customFormat="1" ht="25.5">
      <c r="A296" s="40"/>
      <c r="B296" s="19" t="s">
        <v>186</v>
      </c>
      <c r="C296" s="43"/>
      <c r="D296" s="43"/>
      <c r="E296" s="44"/>
      <c r="F296" s="44"/>
      <c r="G296" s="41"/>
      <c r="H296" s="41"/>
      <c r="I296" s="42"/>
      <c r="J296" s="42"/>
      <c r="K296" s="41"/>
      <c r="L296" s="41"/>
      <c r="M296" s="43"/>
      <c r="N296" s="43"/>
      <c r="O296" s="44"/>
      <c r="P296" s="43"/>
      <c r="Q296" s="43"/>
      <c r="R296" s="43"/>
      <c r="S296" s="43"/>
      <c r="T296" s="43"/>
    </row>
    <row r="297" spans="1:20" s="3" customFormat="1" ht="25.5" customHeight="1">
      <c r="A297" s="22" t="s">
        <v>220</v>
      </c>
      <c r="B297" s="17" t="s">
        <v>183</v>
      </c>
      <c r="C297" s="38">
        <v>150.12</v>
      </c>
      <c r="D297" s="38">
        <v>154.85</v>
      </c>
      <c r="E297" s="39">
        <f>E298+E299</f>
        <v>26</v>
      </c>
      <c r="F297" s="39">
        <f>F298+F299</f>
        <v>26</v>
      </c>
      <c r="G297" s="38">
        <f>C297</f>
        <v>150.12</v>
      </c>
      <c r="H297" s="38">
        <f>D297</f>
        <v>154.85</v>
      </c>
      <c r="I297" s="39">
        <f>I298+I299</f>
        <v>26</v>
      </c>
      <c r="J297" s="39">
        <f>J298+J299</f>
        <v>26</v>
      </c>
      <c r="K297" s="38">
        <f>K298+K299</f>
        <v>150.12</v>
      </c>
      <c r="L297" s="38">
        <f>L298+L299</f>
        <v>154.85</v>
      </c>
      <c r="M297" s="39">
        <v>98899.05</v>
      </c>
      <c r="N297" s="24">
        <f t="shared" si="71"/>
        <v>98899.05</v>
      </c>
      <c r="O297" s="34">
        <f t="shared" si="68"/>
        <v>100</v>
      </c>
      <c r="P297" s="53"/>
      <c r="Q297" s="39">
        <v>74863.583</v>
      </c>
      <c r="R297" s="49">
        <f>Q297</f>
        <v>74863.583</v>
      </c>
      <c r="S297" s="27">
        <f t="shared" si="69"/>
        <v>100</v>
      </c>
      <c r="T297" s="53"/>
    </row>
    <row r="298" spans="1:20" s="4" customFormat="1" ht="25.5">
      <c r="A298" s="40"/>
      <c r="B298" s="19" t="s">
        <v>185</v>
      </c>
      <c r="C298" s="41">
        <v>150.12</v>
      </c>
      <c r="D298" s="41">
        <v>154.85</v>
      </c>
      <c r="E298" s="42">
        <v>26</v>
      </c>
      <c r="F298" s="42">
        <v>26</v>
      </c>
      <c r="G298" s="41">
        <v>150.12</v>
      </c>
      <c r="H298" s="41">
        <v>154.85</v>
      </c>
      <c r="I298" s="42">
        <v>26</v>
      </c>
      <c r="J298" s="42">
        <v>26</v>
      </c>
      <c r="K298" s="41">
        <v>150.12</v>
      </c>
      <c r="L298" s="41">
        <v>154.85</v>
      </c>
      <c r="M298" s="42">
        <v>98899.05</v>
      </c>
      <c r="N298" s="42">
        <v>98899.05</v>
      </c>
      <c r="O298" s="44">
        <v>100</v>
      </c>
      <c r="P298" s="43" t="s">
        <v>207</v>
      </c>
      <c r="Q298" s="42">
        <v>74863.583</v>
      </c>
      <c r="R298" s="42">
        <v>74863.583</v>
      </c>
      <c r="S298" s="43">
        <v>100</v>
      </c>
      <c r="T298" s="43" t="s">
        <v>203</v>
      </c>
    </row>
    <row r="299" spans="1:20" s="4" customFormat="1" ht="25.5">
      <c r="A299" s="40"/>
      <c r="B299" s="19" t="s">
        <v>186</v>
      </c>
      <c r="C299" s="43"/>
      <c r="D299" s="43"/>
      <c r="E299" s="44"/>
      <c r="F299" s="44"/>
      <c r="G299" s="41"/>
      <c r="H299" s="41"/>
      <c r="I299" s="42"/>
      <c r="J299" s="42"/>
      <c r="K299" s="41"/>
      <c r="L299" s="41"/>
      <c r="M299" s="43"/>
      <c r="N299" s="43"/>
      <c r="O299" s="44"/>
      <c r="P299" s="43"/>
      <c r="Q299" s="43"/>
      <c r="R299" s="43"/>
      <c r="S299" s="43"/>
      <c r="T299" s="43"/>
    </row>
    <row r="300" spans="1:20" s="3" customFormat="1" ht="26.25" customHeight="1">
      <c r="A300" s="22" t="s">
        <v>239</v>
      </c>
      <c r="B300" s="17" t="s">
        <v>184</v>
      </c>
      <c r="C300" s="38">
        <v>109.58999999999999</v>
      </c>
      <c r="D300" s="38">
        <v>109.58999999999999</v>
      </c>
      <c r="E300" s="39">
        <f>E301+E302</f>
        <v>1</v>
      </c>
      <c r="F300" s="39">
        <f>F301+F302</f>
        <v>1</v>
      </c>
      <c r="G300" s="38">
        <f>C300</f>
        <v>109.58999999999999</v>
      </c>
      <c r="H300" s="38">
        <f>D300</f>
        <v>109.58999999999999</v>
      </c>
      <c r="I300" s="39">
        <f>I301+I302</f>
        <v>1</v>
      </c>
      <c r="J300" s="39">
        <f>J301+J302</f>
        <v>1</v>
      </c>
      <c r="K300" s="38">
        <f>K301+K302</f>
        <v>109.58999999999999</v>
      </c>
      <c r="L300" s="38">
        <f>L301+L302</f>
        <v>109.58999999999999</v>
      </c>
      <c r="M300" s="39">
        <v>36895.36</v>
      </c>
      <c r="N300" s="24">
        <f t="shared" si="71"/>
        <v>36895.36</v>
      </c>
      <c r="O300" s="34">
        <f t="shared" si="68"/>
        <v>100</v>
      </c>
      <c r="P300" s="53"/>
      <c r="Q300" s="39">
        <v>52982.241</v>
      </c>
      <c r="R300" s="49">
        <f>Q300</f>
        <v>52982.241</v>
      </c>
      <c r="S300" s="27">
        <f t="shared" si="69"/>
        <v>100</v>
      </c>
      <c r="T300" s="53"/>
    </row>
    <row r="301" spans="1:20" s="4" customFormat="1" ht="20.25" customHeight="1">
      <c r="A301" s="40"/>
      <c r="B301" s="19" t="s">
        <v>185</v>
      </c>
      <c r="C301" s="43"/>
      <c r="D301" s="43"/>
      <c r="E301" s="44"/>
      <c r="F301" s="44"/>
      <c r="G301" s="41"/>
      <c r="H301" s="41"/>
      <c r="I301" s="42"/>
      <c r="J301" s="42"/>
      <c r="K301" s="41"/>
      <c r="L301" s="41"/>
      <c r="M301" s="43"/>
      <c r="N301" s="43"/>
      <c r="O301" s="44"/>
      <c r="P301" s="43"/>
      <c r="Q301" s="43"/>
      <c r="R301" s="43"/>
      <c r="S301" s="43"/>
      <c r="T301" s="43"/>
    </row>
    <row r="302" spans="1:20" s="4" customFormat="1" ht="25.5">
      <c r="A302" s="40"/>
      <c r="B302" s="19" t="s">
        <v>186</v>
      </c>
      <c r="C302" s="41">
        <v>109.58999999999999</v>
      </c>
      <c r="D302" s="41">
        <v>109.58999999999999</v>
      </c>
      <c r="E302" s="42">
        <v>1</v>
      </c>
      <c r="F302" s="42">
        <v>1</v>
      </c>
      <c r="G302" s="41">
        <v>109.58999999999999</v>
      </c>
      <c r="H302" s="41">
        <v>109.58999999999999</v>
      </c>
      <c r="I302" s="42">
        <v>1</v>
      </c>
      <c r="J302" s="42">
        <v>1</v>
      </c>
      <c r="K302" s="41">
        <v>109.58999999999999</v>
      </c>
      <c r="L302" s="41">
        <v>109.58999999999999</v>
      </c>
      <c r="M302" s="42">
        <v>36895.36</v>
      </c>
      <c r="N302" s="42">
        <f>M302</f>
        <v>36895.36</v>
      </c>
      <c r="O302" s="44">
        <f>(N302/M302)*100</f>
        <v>100</v>
      </c>
      <c r="P302" s="43" t="s">
        <v>193</v>
      </c>
      <c r="Q302" s="42">
        <v>52982.241</v>
      </c>
      <c r="R302" s="42">
        <v>52982.241</v>
      </c>
      <c r="S302" s="43">
        <v>100</v>
      </c>
      <c r="T302" s="43" t="s">
        <v>203</v>
      </c>
    </row>
    <row r="303" spans="1:20" s="2" customFormat="1" ht="25.5" customHeight="1">
      <c r="A303" s="29" t="s">
        <v>133</v>
      </c>
      <c r="B303" s="14" t="s">
        <v>134</v>
      </c>
      <c r="C303" s="30">
        <f>C304+C306</f>
        <v>17938.870000000014</v>
      </c>
      <c r="D303" s="30">
        <f aca="true" t="shared" si="72" ref="D303:R303">D304+D306</f>
        <v>17530.530000000002</v>
      </c>
      <c r="E303" s="30">
        <f t="shared" si="72"/>
        <v>0</v>
      </c>
      <c r="F303" s="30">
        <f t="shared" si="72"/>
        <v>0</v>
      </c>
      <c r="G303" s="30">
        <f t="shared" si="72"/>
        <v>0</v>
      </c>
      <c r="H303" s="30">
        <f t="shared" si="72"/>
        <v>0</v>
      </c>
      <c r="I303" s="30">
        <f t="shared" si="72"/>
        <v>0</v>
      </c>
      <c r="J303" s="30">
        <f t="shared" si="72"/>
        <v>0</v>
      </c>
      <c r="K303" s="30">
        <f t="shared" si="72"/>
        <v>0</v>
      </c>
      <c r="L303" s="30">
        <f t="shared" si="72"/>
        <v>0</v>
      </c>
      <c r="M303" s="31">
        <f t="shared" si="72"/>
        <v>7520197.3319999995</v>
      </c>
      <c r="N303" s="31">
        <f t="shared" si="72"/>
        <v>7520197.3319999995</v>
      </c>
      <c r="O303" s="31">
        <v>100</v>
      </c>
      <c r="P303" s="30"/>
      <c r="Q303" s="31">
        <f t="shared" si="72"/>
        <v>3783115.078</v>
      </c>
      <c r="R303" s="31">
        <f t="shared" si="72"/>
        <v>3783115.078</v>
      </c>
      <c r="S303" s="31">
        <v>100</v>
      </c>
      <c r="T303" s="30"/>
    </row>
    <row r="304" spans="1:20" s="2" customFormat="1" ht="23.25" customHeight="1">
      <c r="A304" s="27">
        <v>1</v>
      </c>
      <c r="B304" s="15" t="s">
        <v>9</v>
      </c>
      <c r="C304" s="23">
        <f>C305</f>
        <v>17679.450000000015</v>
      </c>
      <c r="D304" s="23">
        <f aca="true" t="shared" si="73" ref="D304:R304">D305</f>
        <v>17367.79</v>
      </c>
      <c r="E304" s="23">
        <f t="shared" si="73"/>
        <v>0</v>
      </c>
      <c r="F304" s="23">
        <f t="shared" si="73"/>
        <v>0</v>
      </c>
      <c r="G304" s="23">
        <f t="shared" si="73"/>
        <v>0</v>
      </c>
      <c r="H304" s="23">
        <f t="shared" si="73"/>
        <v>0</v>
      </c>
      <c r="I304" s="23">
        <f t="shared" si="73"/>
        <v>0</v>
      </c>
      <c r="J304" s="23">
        <f t="shared" si="73"/>
        <v>0</v>
      </c>
      <c r="K304" s="23">
        <f t="shared" si="73"/>
        <v>0</v>
      </c>
      <c r="L304" s="23">
        <f t="shared" si="73"/>
        <v>0</v>
      </c>
      <c r="M304" s="24">
        <f t="shared" si="73"/>
        <v>7411445.243</v>
      </c>
      <c r="N304" s="24">
        <f t="shared" si="73"/>
        <v>7411445.243</v>
      </c>
      <c r="O304" s="24">
        <v>100</v>
      </c>
      <c r="P304" s="23"/>
      <c r="Q304" s="24">
        <f t="shared" si="73"/>
        <v>3747995.538</v>
      </c>
      <c r="R304" s="24">
        <f t="shared" si="73"/>
        <v>3747995.538</v>
      </c>
      <c r="S304" s="24">
        <v>100</v>
      </c>
      <c r="T304" s="23"/>
    </row>
    <row r="305" spans="1:20" s="2" customFormat="1" ht="51">
      <c r="A305" s="32" t="s">
        <v>219</v>
      </c>
      <c r="B305" s="16" t="s">
        <v>23</v>
      </c>
      <c r="C305" s="33">
        <v>17679.450000000015</v>
      </c>
      <c r="D305" s="33">
        <v>17367.79</v>
      </c>
      <c r="E305" s="34"/>
      <c r="F305" s="34"/>
      <c r="G305" s="27"/>
      <c r="H305" s="27"/>
      <c r="I305" s="24"/>
      <c r="J305" s="24"/>
      <c r="K305" s="27"/>
      <c r="L305" s="27"/>
      <c r="M305" s="35">
        <v>7411445.243</v>
      </c>
      <c r="N305" s="35">
        <f>M305</f>
        <v>7411445.243</v>
      </c>
      <c r="O305" s="36">
        <f>(N305/M305)*100</f>
        <v>100</v>
      </c>
      <c r="P305" s="32" t="s">
        <v>191</v>
      </c>
      <c r="Q305" s="35">
        <v>3747995.538</v>
      </c>
      <c r="R305" s="35">
        <v>3747995.538</v>
      </c>
      <c r="S305" s="32">
        <f>(R305/Q305)*100</f>
        <v>100</v>
      </c>
      <c r="T305" s="32" t="s">
        <v>199</v>
      </c>
    </row>
    <row r="306" spans="1:20" s="2" customFormat="1" ht="29.25" customHeight="1">
      <c r="A306" s="22">
        <v>2</v>
      </c>
      <c r="B306" s="17" t="s">
        <v>42</v>
      </c>
      <c r="C306" s="23">
        <f>SUM(C307:C308)</f>
        <v>259.42</v>
      </c>
      <c r="D306" s="23">
        <f aca="true" t="shared" si="74" ref="D306:R306">SUM(D307:D308)</f>
        <v>162.74</v>
      </c>
      <c r="E306" s="23">
        <f t="shared" si="74"/>
        <v>0</v>
      </c>
      <c r="F306" s="23">
        <f t="shared" si="74"/>
        <v>0</v>
      </c>
      <c r="G306" s="23">
        <f t="shared" si="74"/>
        <v>0</v>
      </c>
      <c r="H306" s="23">
        <f t="shared" si="74"/>
        <v>0</v>
      </c>
      <c r="I306" s="23">
        <f t="shared" si="74"/>
        <v>0</v>
      </c>
      <c r="J306" s="23">
        <f t="shared" si="74"/>
        <v>0</v>
      </c>
      <c r="K306" s="23">
        <f t="shared" si="74"/>
        <v>0</v>
      </c>
      <c r="L306" s="23">
        <f t="shared" si="74"/>
        <v>0</v>
      </c>
      <c r="M306" s="24">
        <f t="shared" si="74"/>
        <v>108752.089</v>
      </c>
      <c r="N306" s="24">
        <f t="shared" si="74"/>
        <v>108752.089</v>
      </c>
      <c r="O306" s="24">
        <v>100</v>
      </c>
      <c r="P306" s="23"/>
      <c r="Q306" s="24">
        <f t="shared" si="74"/>
        <v>35119.54</v>
      </c>
      <c r="R306" s="24">
        <f t="shared" si="74"/>
        <v>35119.54</v>
      </c>
      <c r="S306" s="24">
        <v>100</v>
      </c>
      <c r="T306" s="23"/>
    </row>
    <row r="307" spans="1:20" s="2" customFormat="1" ht="25.5">
      <c r="A307" s="37" t="s">
        <v>217</v>
      </c>
      <c r="B307" s="18" t="s">
        <v>135</v>
      </c>
      <c r="C307" s="33">
        <v>123.95</v>
      </c>
      <c r="D307" s="33">
        <v>123.95</v>
      </c>
      <c r="E307" s="34"/>
      <c r="F307" s="34"/>
      <c r="G307" s="27"/>
      <c r="H307" s="27"/>
      <c r="I307" s="24"/>
      <c r="J307" s="24"/>
      <c r="K307" s="27"/>
      <c r="L307" s="27"/>
      <c r="M307" s="36">
        <v>51961.381</v>
      </c>
      <c r="N307" s="35">
        <f>M307</f>
        <v>51961.381</v>
      </c>
      <c r="O307" s="36">
        <f>(N307/M307)*100</f>
        <v>100</v>
      </c>
      <c r="P307" s="32" t="s">
        <v>193</v>
      </c>
      <c r="Q307" s="36">
        <v>26748.599</v>
      </c>
      <c r="R307" s="36">
        <v>26748.599</v>
      </c>
      <c r="S307" s="32">
        <f>(R307/Q307)*100</f>
        <v>100</v>
      </c>
      <c r="T307" s="32" t="s">
        <v>205</v>
      </c>
    </row>
    <row r="308" spans="1:20" s="2" customFormat="1" ht="25.5">
      <c r="A308" s="37" t="s">
        <v>218</v>
      </c>
      <c r="B308" s="18" t="s">
        <v>136</v>
      </c>
      <c r="C308" s="33">
        <v>135.47000000000003</v>
      </c>
      <c r="D308" s="33">
        <v>38.79</v>
      </c>
      <c r="E308" s="34"/>
      <c r="F308" s="34"/>
      <c r="G308" s="27"/>
      <c r="H308" s="27"/>
      <c r="I308" s="24"/>
      <c r="J308" s="24"/>
      <c r="K308" s="27"/>
      <c r="L308" s="27"/>
      <c r="M308" s="36">
        <v>56790.708</v>
      </c>
      <c r="N308" s="35">
        <f>M308</f>
        <v>56790.708</v>
      </c>
      <c r="O308" s="36">
        <f>(N308/M308)*100</f>
        <v>100</v>
      </c>
      <c r="P308" s="32" t="s">
        <v>193</v>
      </c>
      <c r="Q308" s="36">
        <v>8370.941</v>
      </c>
      <c r="R308" s="36">
        <v>8370.941</v>
      </c>
      <c r="S308" s="32">
        <f>(R308/Q308)*100</f>
        <v>100</v>
      </c>
      <c r="T308" s="32" t="s">
        <v>205</v>
      </c>
    </row>
    <row r="309" spans="1:20" ht="24.75" customHeight="1">
      <c r="A309" s="11"/>
      <c r="B309" s="10"/>
      <c r="C309" s="10"/>
      <c r="D309" s="10"/>
      <c r="E309" s="46"/>
      <c r="F309" s="46"/>
      <c r="G309" s="46"/>
      <c r="H309" s="46"/>
      <c r="I309" s="46"/>
      <c r="J309" s="46"/>
      <c r="K309" s="46"/>
      <c r="L309" s="46"/>
      <c r="M309" s="47"/>
      <c r="N309" s="47"/>
      <c r="O309" s="46"/>
      <c r="P309" s="46"/>
      <c r="Q309" s="46"/>
      <c r="R309" s="46"/>
      <c r="S309" s="46"/>
      <c r="T309" s="46"/>
    </row>
    <row r="310" spans="1:20" ht="24.75" customHeight="1">
      <c r="A310" s="11"/>
      <c r="B310" s="10"/>
      <c r="C310" s="10"/>
      <c r="D310" s="10"/>
      <c r="E310" s="46"/>
      <c r="F310" s="46"/>
      <c r="G310" s="46"/>
      <c r="H310" s="46"/>
      <c r="I310" s="46"/>
      <c r="J310" s="46"/>
      <c r="K310" s="46"/>
      <c r="L310" s="46"/>
      <c r="M310" s="47"/>
      <c r="N310" s="47"/>
      <c r="O310" s="46"/>
      <c r="P310" s="46"/>
      <c r="Q310" s="46"/>
      <c r="R310" s="46"/>
      <c r="S310" s="46"/>
      <c r="T310" s="46"/>
    </row>
    <row r="311" spans="1:20" ht="24.75" customHeight="1">
      <c r="A311" s="11"/>
      <c r="B311" s="10"/>
      <c r="C311" s="10"/>
      <c r="D311" s="10"/>
      <c r="E311" s="46"/>
      <c r="F311" s="46"/>
      <c r="G311" s="46"/>
      <c r="H311" s="46"/>
      <c r="I311" s="46"/>
      <c r="J311" s="46"/>
      <c r="K311" s="46"/>
      <c r="L311" s="46"/>
      <c r="M311" s="47"/>
      <c r="N311" s="47"/>
      <c r="O311" s="46"/>
      <c r="P311" s="46"/>
      <c r="Q311" s="46"/>
      <c r="R311" s="46"/>
      <c r="S311" s="46"/>
      <c r="T311" s="46"/>
    </row>
    <row r="312" spans="1:20" ht="24.75" customHeight="1">
      <c r="A312" s="11"/>
      <c r="B312" s="10"/>
      <c r="C312" s="10"/>
      <c r="D312" s="10"/>
      <c r="E312" s="46"/>
      <c r="F312" s="46"/>
      <c r="G312" s="46"/>
      <c r="H312" s="46"/>
      <c r="I312" s="46"/>
      <c r="J312" s="46"/>
      <c r="K312" s="46"/>
      <c r="L312" s="46"/>
      <c r="M312" s="47"/>
      <c r="N312" s="47"/>
      <c r="O312" s="46"/>
      <c r="P312" s="46"/>
      <c r="Q312" s="46"/>
      <c r="R312" s="46"/>
      <c r="S312" s="46"/>
      <c r="T312" s="46"/>
    </row>
    <row r="313" spans="1:20" ht="24.75" customHeight="1">
      <c r="A313" s="11"/>
      <c r="B313" s="10"/>
      <c r="C313" s="10"/>
      <c r="D313" s="10"/>
      <c r="E313" s="46"/>
      <c r="F313" s="46"/>
      <c r="G313" s="46"/>
      <c r="H313" s="46"/>
      <c r="I313" s="46"/>
      <c r="J313" s="46"/>
      <c r="K313" s="46"/>
      <c r="L313" s="46"/>
      <c r="M313" s="47"/>
      <c r="N313" s="47"/>
      <c r="O313" s="46"/>
      <c r="P313" s="46"/>
      <c r="Q313" s="46"/>
      <c r="R313" s="46"/>
      <c r="S313" s="46"/>
      <c r="T313" s="46"/>
    </row>
    <row r="314" spans="1:20" ht="24.75" customHeight="1">
      <c r="A314" s="11"/>
      <c r="B314" s="10"/>
      <c r="C314" s="10"/>
      <c r="D314" s="10"/>
      <c r="E314" s="46"/>
      <c r="F314" s="46"/>
      <c r="G314" s="46"/>
      <c r="H314" s="46"/>
      <c r="I314" s="46"/>
      <c r="J314" s="46"/>
      <c r="K314" s="46"/>
      <c r="L314" s="46"/>
      <c r="M314" s="47"/>
      <c r="N314" s="47"/>
      <c r="O314" s="46"/>
      <c r="P314" s="46"/>
      <c r="Q314" s="46"/>
      <c r="R314" s="46"/>
      <c r="S314" s="46"/>
      <c r="T314" s="46"/>
    </row>
    <row r="315" spans="1:20" ht="24.75" customHeight="1">
      <c r="A315" s="11"/>
      <c r="B315" s="10"/>
      <c r="C315" s="10"/>
      <c r="D315" s="10"/>
      <c r="E315" s="46"/>
      <c r="F315" s="46"/>
      <c r="G315" s="46"/>
      <c r="H315" s="46"/>
      <c r="I315" s="46"/>
      <c r="J315" s="46"/>
      <c r="K315" s="46"/>
      <c r="L315" s="46"/>
      <c r="M315" s="47"/>
      <c r="N315" s="47"/>
      <c r="O315" s="46"/>
      <c r="P315" s="46"/>
      <c r="Q315" s="46"/>
      <c r="R315" s="46"/>
      <c r="S315" s="46"/>
      <c r="T315" s="46"/>
    </row>
    <row r="316" spans="1:20" ht="24.75" customHeight="1">
      <c r="A316" s="11"/>
      <c r="B316" s="10"/>
      <c r="C316" s="10"/>
      <c r="D316" s="10"/>
      <c r="E316" s="46"/>
      <c r="F316" s="46"/>
      <c r="G316" s="46"/>
      <c r="H316" s="46"/>
      <c r="I316" s="46"/>
      <c r="J316" s="46"/>
      <c r="K316" s="46"/>
      <c r="L316" s="46"/>
      <c r="M316" s="47"/>
      <c r="N316" s="47"/>
      <c r="O316" s="46"/>
      <c r="P316" s="46"/>
      <c r="Q316" s="46"/>
      <c r="R316" s="46"/>
      <c r="S316" s="46"/>
      <c r="T316" s="46"/>
    </row>
    <row r="317" spans="1:20" ht="24.75" customHeight="1">
      <c r="A317" s="11"/>
      <c r="B317" s="10"/>
      <c r="C317" s="10"/>
      <c r="D317" s="10"/>
      <c r="E317" s="46"/>
      <c r="F317" s="46"/>
      <c r="G317" s="46"/>
      <c r="H317" s="46"/>
      <c r="I317" s="46"/>
      <c r="J317" s="46"/>
      <c r="K317" s="46"/>
      <c r="L317" s="46"/>
      <c r="M317" s="47"/>
      <c r="N317" s="47"/>
      <c r="O317" s="46"/>
      <c r="P317" s="46"/>
      <c r="Q317" s="46"/>
      <c r="R317" s="46"/>
      <c r="S317" s="46"/>
      <c r="T317" s="46"/>
    </row>
    <row r="318" spans="1:20" ht="15" customHeight="1">
      <c r="A318" s="48"/>
      <c r="B318" s="10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ht="15" customHeight="1">
      <c r="A319" s="11"/>
      <c r="B319" s="10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ht="15" customHeight="1">
      <c r="A320" s="11"/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ht="15" customHeight="1">
      <c r="A321" s="11"/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ht="15" customHeight="1">
      <c r="A322" s="11"/>
      <c r="B322" s="10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ht="15" customHeight="1">
      <c r="A323" s="11"/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ht="15" customHeight="1">
      <c r="A324" s="11"/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ht="15" customHeight="1">
      <c r="A325" s="11"/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ht="12.75">
      <c r="A326" s="11"/>
      <c r="B326" s="10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ht="12.75">
      <c r="A327" s="11"/>
      <c r="B327" s="10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ht="12.75">
      <c r="M328" s="11"/>
    </row>
    <row r="329" ht="12.75">
      <c r="M329" s="11"/>
    </row>
    <row r="330" ht="12.75">
      <c r="M330" s="11"/>
    </row>
  </sheetData>
  <sheetProtection/>
  <mergeCells count="17">
    <mergeCell ref="A1:T1"/>
    <mergeCell ref="A2:T2"/>
    <mergeCell ref="A3:T3"/>
    <mergeCell ref="A5:A7"/>
    <mergeCell ref="B5:B7"/>
    <mergeCell ref="C5:D5"/>
    <mergeCell ref="E5:H5"/>
    <mergeCell ref="I5:L5"/>
    <mergeCell ref="M5:T5"/>
    <mergeCell ref="I6:J6"/>
    <mergeCell ref="K6:L6"/>
    <mergeCell ref="M6:P6"/>
    <mergeCell ref="Q6:T6"/>
    <mergeCell ref="C6:C7"/>
    <mergeCell ref="D6:D7"/>
    <mergeCell ref="E6:F6"/>
    <mergeCell ref="G6:H6"/>
  </mergeCells>
  <printOptions/>
  <pageMargins left="0.16" right="0.14" top="0.45" bottom="0.36" header="0.45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cp:lastPrinted>2021-11-26T07:00:41Z</cp:lastPrinted>
  <dcterms:created xsi:type="dcterms:W3CDTF">2013-08-12T03:03:42Z</dcterms:created>
  <dcterms:modified xsi:type="dcterms:W3CDTF">2021-12-03T01:48:10Z</dcterms:modified>
  <cp:category/>
  <cp:version/>
  <cp:contentType/>
  <cp:contentStatus/>
</cp:coreProperties>
</file>